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telepostgl-my.sharepoint.com/personal/mhp_tusass_gl/Documents/Skrivebord/Udbudmateriale - havbud/PDF/"/>
    </mc:Choice>
  </mc:AlternateContent>
  <xr:revisionPtr revIDLastSave="0" documentId="8_{A947AA2F-4B06-4783-A214-A7C78F2AB6C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ront Page" sheetId="36" r:id="rId1"/>
    <sheet name="TC Seg. 1.A" sheetId="19" r:id="rId2"/>
    <sheet name="TC Seg. 1.A.1" sheetId="20" r:id="rId3"/>
    <sheet name="TC Seg. 1.A.1.1" sheetId="18" r:id="rId4"/>
    <sheet name="TC Seg. 1.A.2" sheetId="21" r:id="rId5"/>
    <sheet name="TC Seg. 1.A.3 Michael alt." sheetId="23" r:id="rId6"/>
    <sheet name="TC Seg. 1.A.4 - Link to GCN" sheetId="16" r:id="rId7"/>
    <sheet name="TC Seg. 1.A.4.1 - Alt. link" sheetId="17" r:id="rId8"/>
    <sheet name="TC Seg. 1.B" sheetId="4" r:id="rId9"/>
    <sheet name="TC Seg. 1.C" sheetId="29" r:id="rId10"/>
    <sheet name="TC Seg. 1.C.1" sheetId="33" r:id="rId11"/>
    <sheet name="TC seg. 2" sheetId="15" r:id="rId12"/>
    <sheet name="TC Seg. 3" sheetId="25" r:id="rId13"/>
    <sheet name="TC Seg. 4A &amp; 5A" sheetId="14" r:id="rId14"/>
    <sheet name="TC Seg. 4A &amp; 5A Alt." sheetId="34" r:id="rId15"/>
    <sheet name="TC Seg. 6" sheetId="28" r:id="rId16"/>
    <sheet name="TC Seg. 6.1" sheetId="32" r:id="rId17"/>
  </sheets>
  <definedNames>
    <definedName name="DA">#REF!</definedName>
    <definedName name="DA14MM">#REF!</definedName>
    <definedName name="DA14V">#REF!</definedName>
    <definedName name="DAV">#REF!</definedName>
    <definedName name="Group1">"OptionButton1,OptionButton2,OptionButton3"</definedName>
    <definedName name="Group8">"OptionButton22,OptionButton23,OptionButton24"</definedName>
    <definedName name="Group9">"OptionButton25,OptionButton26,OptionButton27"</definedName>
    <definedName name="_xlnm.Criteria">#REF!</definedName>
    <definedName name="LCP">#REF!</definedName>
    <definedName name="LW">#REF!</definedName>
    <definedName name="LWP">#REF!</definedName>
    <definedName name="LWPV">#REF!</definedName>
    <definedName name="LWS">#REF!</definedName>
    <definedName name="LWV">#REF!</definedName>
    <definedName name="OALC2_Cable">#REF!</definedName>
    <definedName name="OALC4_Cable">#REF!</definedName>
    <definedName name="OALC5_Cable">#REF!</definedName>
    <definedName name="OALC7_Cable">#REF!</definedName>
    <definedName name="POL">#REF!</definedName>
    <definedName name="rpscou">(#REF!)</definedName>
    <definedName name="rpsdis">(#REF!)</definedName>
    <definedName name="SA">#REF!</definedName>
    <definedName name="SA14MM">#REF!</definedName>
    <definedName name="SA14V">#REF!</definedName>
    <definedName name="SAV">#REF!</definedName>
    <definedName name="SHAPE">#REF!</definedName>
    <definedName name="test">#REF!</definedName>
    <definedName name="_xlnm.Print_Area" localSheetId="1">'TC Seg. 1.A'!$A$1:$Q$85</definedName>
    <definedName name="_xlnm.Print_Area" localSheetId="2">'TC Seg. 1.A.1'!$A$1:$Q$33</definedName>
    <definedName name="_xlnm.Print_Area" localSheetId="3">'TC Seg. 1.A.1.1'!$A$1:$Q$33</definedName>
    <definedName name="_xlnm.Print_Area" localSheetId="5">'TC Seg. 1.A.3 Michael alt.'!$A$1:$Q$35</definedName>
    <definedName name="_xlnm.Print_Area" localSheetId="6">'TC Seg. 1.A.4 - Link to GCN'!$A$1:$Q$35</definedName>
    <definedName name="_xlnm.Print_Area" localSheetId="7">'TC Seg. 1.A.4.1 - Alt. link'!$A$1:$Q$32</definedName>
    <definedName name="_xlnm.Print_Area" localSheetId="8">'TC Seg. 1.B'!$A$1:$Q$37</definedName>
    <definedName name="_xlnm.Print_Area" localSheetId="9">'TC Seg. 1.C'!$A$1:$Q$70</definedName>
    <definedName name="_xlnm.Print_Area" localSheetId="10">'TC Seg. 1.C.1'!$A$1:$Q$33</definedName>
    <definedName name="_xlnm.Print_Area" localSheetId="11">'TC seg. 2'!$A$1:$Q$59</definedName>
    <definedName name="_xlnm.Print_Area" localSheetId="12">'TC Seg. 3'!$A$1:$Q$167</definedName>
    <definedName name="_xlnm.Print_Area" localSheetId="13">'TC Seg. 4A &amp; 5A'!$A$1:$Q$35</definedName>
    <definedName name="_xlnm.Print_Area" localSheetId="14">'TC Seg. 4A &amp; 5A Alt.'!$A$1:$Q$51</definedName>
    <definedName name="_xlnm.Print_Area" localSheetId="15">'TC Seg. 6'!$A$1:$Q$72</definedName>
    <definedName name="_xlnm.Print_Area" localSheetId="16">'TC Seg. 6.1'!$A$1:$Q$33</definedName>
    <definedName name="URC1_Cable">#REF!</definedName>
    <definedName name="URC2_Cable">#REF!</definedName>
    <definedName name="URC3_Cable">#REF!</definedName>
    <definedName name="URC4_Cabl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7" i="34" l="1"/>
  <c r="T47" i="34"/>
  <c r="S47" i="34"/>
  <c r="I47" i="34" s="1"/>
  <c r="U33" i="34"/>
  <c r="T33" i="34"/>
  <c r="I33" i="34" s="1"/>
  <c r="S33" i="34"/>
  <c r="U31" i="34"/>
  <c r="T31" i="34"/>
  <c r="S31" i="34"/>
  <c r="I31" i="34" s="1"/>
  <c r="U37" i="34"/>
  <c r="T37" i="34"/>
  <c r="S37" i="34"/>
  <c r="U35" i="34"/>
  <c r="T35" i="34"/>
  <c r="S35" i="34"/>
  <c r="U29" i="34"/>
  <c r="T29" i="34"/>
  <c r="I29" i="34" s="1"/>
  <c r="S29" i="34"/>
  <c r="U45" i="34"/>
  <c r="T45" i="34"/>
  <c r="S45" i="34"/>
  <c r="U43" i="34"/>
  <c r="T43" i="34"/>
  <c r="S43" i="34"/>
  <c r="U41" i="34"/>
  <c r="T41" i="34"/>
  <c r="S41" i="34"/>
  <c r="U39" i="34"/>
  <c r="T39" i="34"/>
  <c r="S39" i="34"/>
  <c r="U27" i="34"/>
  <c r="T27" i="34"/>
  <c r="S27" i="34"/>
  <c r="I51" i="34"/>
  <c r="U49" i="34"/>
  <c r="T49" i="34"/>
  <c r="S49" i="34"/>
  <c r="M49" i="34"/>
  <c r="N49" i="34" s="1"/>
  <c r="J49" i="34"/>
  <c r="U25" i="34"/>
  <c r="T25" i="34"/>
  <c r="S25" i="34"/>
  <c r="U23" i="34"/>
  <c r="T23" i="34"/>
  <c r="S23" i="34"/>
  <c r="U21" i="34"/>
  <c r="T21" i="34"/>
  <c r="S21" i="34"/>
  <c r="U19" i="34"/>
  <c r="T19" i="34"/>
  <c r="S19" i="34"/>
  <c r="U17" i="34"/>
  <c r="T17" i="34"/>
  <c r="S17" i="34"/>
  <c r="U15" i="34"/>
  <c r="T15" i="34"/>
  <c r="S15" i="34"/>
  <c r="U13" i="34"/>
  <c r="T13" i="34"/>
  <c r="S13" i="34"/>
  <c r="U11" i="34"/>
  <c r="T11" i="34"/>
  <c r="S11" i="34"/>
  <c r="U9" i="34"/>
  <c r="T9" i="34"/>
  <c r="S9" i="34"/>
  <c r="U7" i="34"/>
  <c r="T7" i="34"/>
  <c r="S7" i="34"/>
  <c r="K34" i="14"/>
  <c r="U33" i="14"/>
  <c r="T33" i="14"/>
  <c r="S33" i="14"/>
  <c r="M33" i="14"/>
  <c r="N33" i="14" s="1"/>
  <c r="J33" i="14"/>
  <c r="O34" i="4"/>
  <c r="K34" i="4"/>
  <c r="U23" i="16"/>
  <c r="T23" i="16"/>
  <c r="S23" i="16"/>
  <c r="I23" i="16"/>
  <c r="M23" i="16" s="1"/>
  <c r="N23" i="16" s="1"/>
  <c r="U31" i="23"/>
  <c r="T31" i="23"/>
  <c r="S31" i="23"/>
  <c r="I31" i="23"/>
  <c r="M31" i="23" s="1"/>
  <c r="N31" i="23" s="1"/>
  <c r="U29" i="23"/>
  <c r="T29" i="23"/>
  <c r="S29" i="23"/>
  <c r="I29" i="23"/>
  <c r="M29" i="23" s="1"/>
  <c r="N29" i="23" s="1"/>
  <c r="U25" i="14"/>
  <c r="T25" i="14"/>
  <c r="S25" i="14"/>
  <c r="U13" i="33"/>
  <c r="T13" i="33"/>
  <c r="S13" i="33"/>
  <c r="I13" i="33"/>
  <c r="M13" i="33" s="1"/>
  <c r="N13" i="33" s="1"/>
  <c r="U31" i="33"/>
  <c r="T31" i="33"/>
  <c r="S31" i="33"/>
  <c r="N31" i="33"/>
  <c r="M31" i="33"/>
  <c r="J31" i="33"/>
  <c r="U29" i="33"/>
  <c r="T29" i="33"/>
  <c r="S29" i="33"/>
  <c r="J29" i="33"/>
  <c r="I29" i="33"/>
  <c r="M29" i="33" s="1"/>
  <c r="N29" i="33" s="1"/>
  <c r="U27" i="33"/>
  <c r="T27" i="33"/>
  <c r="S27" i="33"/>
  <c r="I27" i="33"/>
  <c r="M27" i="33" s="1"/>
  <c r="N27" i="33" s="1"/>
  <c r="U25" i="33"/>
  <c r="T25" i="33"/>
  <c r="I25" i="33" s="1"/>
  <c r="S25" i="33"/>
  <c r="U23" i="33"/>
  <c r="T23" i="33"/>
  <c r="S23" i="33"/>
  <c r="I23" i="33" s="1"/>
  <c r="U21" i="33"/>
  <c r="T21" i="33"/>
  <c r="S21" i="33"/>
  <c r="M21" i="33"/>
  <c r="N21" i="33" s="1"/>
  <c r="J21" i="33"/>
  <c r="U19" i="33"/>
  <c r="T19" i="33"/>
  <c r="S19" i="33"/>
  <c r="I19" i="33"/>
  <c r="J19" i="33" s="1"/>
  <c r="U17" i="33"/>
  <c r="T17" i="33"/>
  <c r="S17" i="33"/>
  <c r="U15" i="33"/>
  <c r="T15" i="33"/>
  <c r="S15" i="33"/>
  <c r="U11" i="33"/>
  <c r="T11" i="33"/>
  <c r="S11" i="33"/>
  <c r="U9" i="33"/>
  <c r="T9" i="33"/>
  <c r="S9" i="33"/>
  <c r="U7" i="33"/>
  <c r="T7" i="33"/>
  <c r="S7" i="33"/>
  <c r="U31" i="32"/>
  <c r="T31" i="32"/>
  <c r="S31" i="32"/>
  <c r="M31" i="32"/>
  <c r="N31" i="32" s="1"/>
  <c r="J31" i="32"/>
  <c r="U29" i="32"/>
  <c r="T29" i="32"/>
  <c r="S29" i="32"/>
  <c r="I29" i="32"/>
  <c r="M29" i="32" s="1"/>
  <c r="N29" i="32" s="1"/>
  <c r="U27" i="32"/>
  <c r="T27" i="32"/>
  <c r="I27" i="32" s="1"/>
  <c r="S27" i="32"/>
  <c r="U25" i="32"/>
  <c r="T25" i="32"/>
  <c r="S25" i="32"/>
  <c r="I25" i="32" s="1"/>
  <c r="U23" i="32"/>
  <c r="T23" i="32"/>
  <c r="S23" i="32"/>
  <c r="I23" i="32"/>
  <c r="M23" i="32" s="1"/>
  <c r="N23" i="32" s="1"/>
  <c r="U21" i="32"/>
  <c r="T21" i="32"/>
  <c r="S21" i="32"/>
  <c r="N21" i="32"/>
  <c r="M21" i="32"/>
  <c r="J21" i="32"/>
  <c r="U19" i="32"/>
  <c r="T19" i="32"/>
  <c r="S19" i="32"/>
  <c r="I19" i="32" s="1"/>
  <c r="U17" i="32"/>
  <c r="T17" i="32"/>
  <c r="S17" i="32"/>
  <c r="I17" i="32" s="1"/>
  <c r="U15" i="32"/>
  <c r="T15" i="32"/>
  <c r="S15" i="32"/>
  <c r="I15" i="32"/>
  <c r="J15" i="32" s="1"/>
  <c r="U13" i="32"/>
  <c r="T13" i="32"/>
  <c r="S13" i="32"/>
  <c r="U11" i="32"/>
  <c r="T11" i="32"/>
  <c r="S11" i="32"/>
  <c r="U9" i="32"/>
  <c r="T9" i="32"/>
  <c r="S9" i="32"/>
  <c r="U7" i="32"/>
  <c r="T7" i="32"/>
  <c r="S7" i="32"/>
  <c r="O32" i="17"/>
  <c r="K32" i="17"/>
  <c r="U19" i="23"/>
  <c r="T19" i="23"/>
  <c r="S19" i="23"/>
  <c r="U17" i="23"/>
  <c r="T17" i="23"/>
  <c r="S17" i="23"/>
  <c r="U15" i="23"/>
  <c r="T15" i="23"/>
  <c r="S15" i="23"/>
  <c r="I15" i="23" s="1"/>
  <c r="I72" i="28"/>
  <c r="K72" i="28"/>
  <c r="U65" i="28"/>
  <c r="T65" i="28"/>
  <c r="S65" i="28"/>
  <c r="I65" i="28" s="1"/>
  <c r="I73" i="29"/>
  <c r="I70" i="29"/>
  <c r="K70" i="29"/>
  <c r="M47" i="34" l="1"/>
  <c r="N47" i="34" s="1"/>
  <c r="J47" i="34"/>
  <c r="I37" i="34"/>
  <c r="M37" i="34" s="1"/>
  <c r="N37" i="34" s="1"/>
  <c r="I35" i="34"/>
  <c r="M35" i="34" s="1"/>
  <c r="N35" i="34" s="1"/>
  <c r="M33" i="34"/>
  <c r="N33" i="34" s="1"/>
  <c r="J33" i="34"/>
  <c r="M31" i="34"/>
  <c r="N31" i="34" s="1"/>
  <c r="O32" i="34" s="1"/>
  <c r="J31" i="34"/>
  <c r="K32" i="34" s="1"/>
  <c r="M29" i="34"/>
  <c r="N29" i="34" s="1"/>
  <c r="O30" i="34" s="1"/>
  <c r="J29" i="34"/>
  <c r="K30" i="34" s="1"/>
  <c r="I41" i="34"/>
  <c r="M41" i="34" s="1"/>
  <c r="N41" i="34" s="1"/>
  <c r="I43" i="34"/>
  <c r="M43" i="34" s="1"/>
  <c r="N43" i="34" s="1"/>
  <c r="I45" i="34"/>
  <c r="M45" i="34" s="1"/>
  <c r="N45" i="34" s="1"/>
  <c r="I39" i="34"/>
  <c r="M39" i="34" s="1"/>
  <c r="N39" i="34" s="1"/>
  <c r="I27" i="34"/>
  <c r="J27" i="34" s="1"/>
  <c r="I25" i="34"/>
  <c r="M25" i="34" s="1"/>
  <c r="N25" i="34" s="1"/>
  <c r="I23" i="34"/>
  <c r="J23" i="34" s="1"/>
  <c r="I21" i="34"/>
  <c r="J21" i="34" s="1"/>
  <c r="I19" i="34"/>
  <c r="M19" i="34" s="1"/>
  <c r="N19" i="34" s="1"/>
  <c r="I17" i="34"/>
  <c r="M17" i="34" s="1"/>
  <c r="N17" i="34" s="1"/>
  <c r="I15" i="34"/>
  <c r="J15" i="34" s="1"/>
  <c r="I13" i="34"/>
  <c r="M13" i="34" s="1"/>
  <c r="N13" i="34" s="1"/>
  <c r="I11" i="34"/>
  <c r="M11" i="34" s="1"/>
  <c r="N11" i="34" s="1"/>
  <c r="I9" i="34"/>
  <c r="J9" i="34" s="1"/>
  <c r="I7" i="34"/>
  <c r="J7" i="34" s="1"/>
  <c r="K8" i="34" s="1"/>
  <c r="J23" i="16"/>
  <c r="J31" i="23"/>
  <c r="J29" i="23"/>
  <c r="I17" i="23"/>
  <c r="I19" i="23"/>
  <c r="J19" i="23" s="1"/>
  <c r="I25" i="14"/>
  <c r="M25" i="14" s="1"/>
  <c r="N25" i="14" s="1"/>
  <c r="J13" i="33"/>
  <c r="I15" i="33"/>
  <c r="J15" i="33" s="1"/>
  <c r="I11" i="33"/>
  <c r="J11" i="33" s="1"/>
  <c r="I9" i="33"/>
  <c r="I7" i="33"/>
  <c r="J7" i="33" s="1"/>
  <c r="K8" i="33" s="1"/>
  <c r="M23" i="33"/>
  <c r="N23" i="33" s="1"/>
  <c r="J23" i="33"/>
  <c r="M9" i="33"/>
  <c r="N9" i="33" s="1"/>
  <c r="J9" i="33"/>
  <c r="M17" i="33"/>
  <c r="N17" i="33" s="1"/>
  <c r="J17" i="33"/>
  <c r="J25" i="33"/>
  <c r="M25" i="33"/>
  <c r="N25" i="33" s="1"/>
  <c r="M15" i="33"/>
  <c r="N15" i="33" s="1"/>
  <c r="J27" i="33"/>
  <c r="M19" i="33"/>
  <c r="N19" i="33" s="1"/>
  <c r="M15" i="32"/>
  <c r="N15" i="32" s="1"/>
  <c r="J13" i="32"/>
  <c r="I11" i="32"/>
  <c r="M11" i="32" s="1"/>
  <c r="N11" i="32" s="1"/>
  <c r="I9" i="32"/>
  <c r="M9" i="32" s="1"/>
  <c r="N9" i="32" s="1"/>
  <c r="I7" i="32"/>
  <c r="M7" i="32" s="1"/>
  <c r="N7" i="32" s="1"/>
  <c r="O8" i="32" s="1"/>
  <c r="J11" i="32"/>
  <c r="J9" i="32"/>
  <c r="M19" i="32"/>
  <c r="N19" i="32" s="1"/>
  <c r="J19" i="32"/>
  <c r="M27" i="32"/>
  <c r="N27" i="32" s="1"/>
  <c r="J27" i="32"/>
  <c r="M17" i="32"/>
  <c r="N17" i="32" s="1"/>
  <c r="J17" i="32"/>
  <c r="J25" i="32"/>
  <c r="M25" i="32"/>
  <c r="N25" i="32" s="1"/>
  <c r="J23" i="32"/>
  <c r="J29" i="32"/>
  <c r="M19" i="23"/>
  <c r="N19" i="23" s="1"/>
  <c r="M17" i="23"/>
  <c r="N17" i="23" s="1"/>
  <c r="J17" i="23"/>
  <c r="M15" i="23"/>
  <c r="N15" i="23" s="1"/>
  <c r="J15" i="23"/>
  <c r="J65" i="28"/>
  <c r="M65" i="28"/>
  <c r="N65" i="28" s="1"/>
  <c r="O42" i="19"/>
  <c r="K42" i="19"/>
  <c r="U79" i="19"/>
  <c r="T79" i="19"/>
  <c r="S79" i="19"/>
  <c r="I79" i="19" s="1"/>
  <c r="U77" i="19"/>
  <c r="T77" i="19"/>
  <c r="S77" i="19"/>
  <c r="I77" i="19" s="1"/>
  <c r="U75" i="19"/>
  <c r="T75" i="19"/>
  <c r="S75" i="19"/>
  <c r="I75" i="19"/>
  <c r="M75" i="19" s="1"/>
  <c r="N75" i="19" s="1"/>
  <c r="U73" i="19"/>
  <c r="T73" i="19"/>
  <c r="S73" i="19"/>
  <c r="I73" i="19" s="1"/>
  <c r="U71" i="19"/>
  <c r="T71" i="19"/>
  <c r="S71" i="19"/>
  <c r="I71" i="19" s="1"/>
  <c r="U69" i="19"/>
  <c r="T69" i="19"/>
  <c r="S69" i="19"/>
  <c r="I69" i="19" s="1"/>
  <c r="U67" i="19"/>
  <c r="T67" i="19"/>
  <c r="S67" i="19"/>
  <c r="I67" i="19"/>
  <c r="M67" i="19" s="1"/>
  <c r="N67" i="19" s="1"/>
  <c r="U65" i="19"/>
  <c r="T65" i="19"/>
  <c r="S65" i="19"/>
  <c r="I65" i="19" s="1"/>
  <c r="U63" i="19"/>
  <c r="T63" i="19"/>
  <c r="S63" i="19"/>
  <c r="I63" i="19" s="1"/>
  <c r="U61" i="19"/>
  <c r="T61" i="19"/>
  <c r="S61" i="19"/>
  <c r="U59" i="19"/>
  <c r="T59" i="19"/>
  <c r="S59" i="19"/>
  <c r="I59" i="19" s="1"/>
  <c r="U57" i="19"/>
  <c r="T57" i="19"/>
  <c r="S57" i="19"/>
  <c r="I57" i="19"/>
  <c r="M57" i="19" s="1"/>
  <c r="N57" i="19" s="1"/>
  <c r="U55" i="19"/>
  <c r="I55" i="19" s="1"/>
  <c r="T55" i="19"/>
  <c r="S55" i="19"/>
  <c r="U53" i="19"/>
  <c r="T53" i="19"/>
  <c r="S53" i="19"/>
  <c r="I53" i="19" s="1"/>
  <c r="U51" i="19"/>
  <c r="T51" i="19"/>
  <c r="I51" i="19" s="1"/>
  <c r="S51" i="19"/>
  <c r="U49" i="19"/>
  <c r="T49" i="19"/>
  <c r="S49" i="19"/>
  <c r="I49" i="19"/>
  <c r="M49" i="19" s="1"/>
  <c r="N49" i="19" s="1"/>
  <c r="U47" i="19"/>
  <c r="I47" i="19" s="1"/>
  <c r="T47" i="19"/>
  <c r="S47" i="19"/>
  <c r="U45" i="19"/>
  <c r="T45" i="19"/>
  <c r="S45" i="19"/>
  <c r="I45" i="19" s="1"/>
  <c r="U43" i="19"/>
  <c r="T43" i="19"/>
  <c r="I43" i="19" s="1"/>
  <c r="S43" i="19"/>
  <c r="U41" i="19"/>
  <c r="T41" i="19"/>
  <c r="S41" i="19"/>
  <c r="I41" i="19"/>
  <c r="M41" i="19" s="1"/>
  <c r="N41" i="19" s="1"/>
  <c r="U68" i="29"/>
  <c r="T68" i="29"/>
  <c r="S68" i="29"/>
  <c r="I68" i="29" s="1"/>
  <c r="U64" i="29"/>
  <c r="T64" i="29"/>
  <c r="S64" i="29"/>
  <c r="I64" i="29" s="1"/>
  <c r="U66" i="29"/>
  <c r="T66" i="29"/>
  <c r="S66" i="29"/>
  <c r="M66" i="29"/>
  <c r="N66" i="29" s="1"/>
  <c r="J66" i="29"/>
  <c r="U62" i="29"/>
  <c r="T62" i="29"/>
  <c r="S62" i="29"/>
  <c r="M62" i="29"/>
  <c r="N62" i="29" s="1"/>
  <c r="J62" i="29"/>
  <c r="U60" i="29"/>
  <c r="T60" i="29"/>
  <c r="S60" i="29"/>
  <c r="U58" i="29"/>
  <c r="T58" i="29"/>
  <c r="S58" i="29"/>
  <c r="U56" i="29"/>
  <c r="T56" i="29"/>
  <c r="S56" i="29"/>
  <c r="U54" i="29"/>
  <c r="T54" i="29"/>
  <c r="S54" i="29"/>
  <c r="U52" i="29"/>
  <c r="T52" i="29"/>
  <c r="S52" i="29"/>
  <c r="U50" i="29"/>
  <c r="T50" i="29"/>
  <c r="S50" i="29"/>
  <c r="U48" i="29"/>
  <c r="T48" i="29"/>
  <c r="S48" i="29"/>
  <c r="U46" i="29"/>
  <c r="T46" i="29"/>
  <c r="S46" i="29"/>
  <c r="U44" i="29"/>
  <c r="T44" i="29"/>
  <c r="S44" i="29"/>
  <c r="U42" i="29"/>
  <c r="T42" i="29"/>
  <c r="S42" i="29"/>
  <c r="U40" i="29"/>
  <c r="T40" i="29"/>
  <c r="S40" i="29"/>
  <c r="U38" i="29"/>
  <c r="T38" i="29"/>
  <c r="S38" i="29"/>
  <c r="U36" i="29"/>
  <c r="T36" i="29"/>
  <c r="S36" i="29"/>
  <c r="U34" i="29"/>
  <c r="T34" i="29"/>
  <c r="S34" i="29"/>
  <c r="U32" i="29"/>
  <c r="T32" i="29"/>
  <c r="S32" i="29"/>
  <c r="U30" i="29"/>
  <c r="T30" i="29"/>
  <c r="S30" i="29"/>
  <c r="U28" i="29"/>
  <c r="T28" i="29"/>
  <c r="S28" i="29"/>
  <c r="U26" i="29"/>
  <c r="T26" i="29"/>
  <c r="S26" i="29"/>
  <c r="U24" i="29"/>
  <c r="T24" i="29"/>
  <c r="S24" i="29"/>
  <c r="U22" i="29"/>
  <c r="T22" i="29"/>
  <c r="S22" i="29"/>
  <c r="U20" i="29"/>
  <c r="T20" i="29"/>
  <c r="S20" i="29"/>
  <c r="U18" i="29"/>
  <c r="T18" i="29"/>
  <c r="S18" i="29"/>
  <c r="U16" i="29"/>
  <c r="T16" i="29"/>
  <c r="S16" i="29"/>
  <c r="U14" i="29"/>
  <c r="T14" i="29"/>
  <c r="S14" i="29"/>
  <c r="U12" i="29"/>
  <c r="T12" i="29"/>
  <c r="S12" i="29"/>
  <c r="U10" i="29"/>
  <c r="T10" i="29"/>
  <c r="S10" i="29"/>
  <c r="U8" i="29"/>
  <c r="T8" i="29"/>
  <c r="S8" i="29"/>
  <c r="U6" i="29"/>
  <c r="T6" i="29"/>
  <c r="S6" i="29"/>
  <c r="U69" i="28"/>
  <c r="T69" i="28"/>
  <c r="S69" i="28"/>
  <c r="U67" i="28"/>
  <c r="T67" i="28"/>
  <c r="S67" i="28"/>
  <c r="M67" i="28"/>
  <c r="N67" i="28" s="1"/>
  <c r="J67" i="28"/>
  <c r="U63" i="28"/>
  <c r="T63" i="28"/>
  <c r="S63" i="28"/>
  <c r="U61" i="28"/>
  <c r="T61" i="28"/>
  <c r="S61" i="28"/>
  <c r="U59" i="28"/>
  <c r="T59" i="28"/>
  <c r="S59" i="28"/>
  <c r="M59" i="28"/>
  <c r="N59" i="28" s="1"/>
  <c r="J59" i="28"/>
  <c r="U57" i="28"/>
  <c r="T57" i="28"/>
  <c r="S57" i="28"/>
  <c r="U55" i="28"/>
  <c r="T55" i="28"/>
  <c r="S55" i="28"/>
  <c r="U53" i="28"/>
  <c r="T53" i="28"/>
  <c r="S53" i="28"/>
  <c r="U51" i="28"/>
  <c r="T51" i="28"/>
  <c r="S51" i="28"/>
  <c r="U49" i="28"/>
  <c r="T49" i="28"/>
  <c r="S49" i="28"/>
  <c r="U47" i="28"/>
  <c r="T47" i="28"/>
  <c r="S47" i="28"/>
  <c r="U45" i="28"/>
  <c r="T45" i="28"/>
  <c r="S45" i="28"/>
  <c r="U43" i="28"/>
  <c r="T43" i="28"/>
  <c r="S43" i="28"/>
  <c r="U41" i="28"/>
  <c r="T41" i="28"/>
  <c r="S41" i="28"/>
  <c r="U39" i="28"/>
  <c r="T39" i="28"/>
  <c r="S39" i="28"/>
  <c r="U37" i="28"/>
  <c r="T37" i="28"/>
  <c r="S37" i="28"/>
  <c r="U35" i="28"/>
  <c r="T35" i="28"/>
  <c r="S35" i="28"/>
  <c r="U33" i="28"/>
  <c r="T33" i="28"/>
  <c r="S33" i="28"/>
  <c r="U31" i="28"/>
  <c r="T31" i="28"/>
  <c r="S31" i="28"/>
  <c r="U29" i="28"/>
  <c r="T29" i="28"/>
  <c r="S29" i="28"/>
  <c r="U27" i="28"/>
  <c r="T27" i="28"/>
  <c r="S27" i="28"/>
  <c r="U25" i="28"/>
  <c r="T25" i="28"/>
  <c r="S25" i="28"/>
  <c r="U23" i="28"/>
  <c r="T23" i="28"/>
  <c r="S23" i="28"/>
  <c r="U21" i="28"/>
  <c r="T21" i="28"/>
  <c r="S21" i="28"/>
  <c r="U19" i="28"/>
  <c r="T19" i="28"/>
  <c r="S19" i="28"/>
  <c r="U17" i="28"/>
  <c r="T17" i="28"/>
  <c r="S17" i="28"/>
  <c r="U15" i="28"/>
  <c r="T15" i="28"/>
  <c r="S15" i="28"/>
  <c r="U13" i="28"/>
  <c r="T13" i="28"/>
  <c r="S13" i="28"/>
  <c r="U11" i="28"/>
  <c r="T11" i="28"/>
  <c r="S11" i="28"/>
  <c r="U9" i="28"/>
  <c r="T9" i="28"/>
  <c r="S9" i="28"/>
  <c r="U7" i="28"/>
  <c r="T7" i="28"/>
  <c r="S7" i="28"/>
  <c r="I167" i="25"/>
  <c r="O162" i="25"/>
  <c r="K162" i="25"/>
  <c r="U159" i="25"/>
  <c r="T159" i="25"/>
  <c r="S159" i="25"/>
  <c r="I159" i="25" s="1"/>
  <c r="J159" i="25" s="1"/>
  <c r="U165" i="25"/>
  <c r="T165" i="25"/>
  <c r="S165" i="25"/>
  <c r="U163" i="25"/>
  <c r="T163" i="25"/>
  <c r="S163" i="25"/>
  <c r="U161" i="25"/>
  <c r="T161" i="25"/>
  <c r="S161" i="25"/>
  <c r="M161" i="25"/>
  <c r="N161" i="25" s="1"/>
  <c r="U157" i="25"/>
  <c r="T157" i="25"/>
  <c r="S157" i="25"/>
  <c r="I157" i="25" s="1"/>
  <c r="U155" i="25"/>
  <c r="T155" i="25"/>
  <c r="S155" i="25"/>
  <c r="U153" i="25"/>
  <c r="T153" i="25"/>
  <c r="S153" i="25"/>
  <c r="U151" i="25"/>
  <c r="T151" i="25"/>
  <c r="S151" i="25"/>
  <c r="I151" i="25" s="1"/>
  <c r="M151" i="25" s="1"/>
  <c r="N151" i="25" s="1"/>
  <c r="U149" i="25"/>
  <c r="T149" i="25"/>
  <c r="S149" i="25"/>
  <c r="U147" i="25"/>
  <c r="T147" i="25"/>
  <c r="S147" i="25"/>
  <c r="U145" i="25"/>
  <c r="T145" i="25"/>
  <c r="I145" i="25" s="1"/>
  <c r="S145" i="25"/>
  <c r="U143" i="25"/>
  <c r="T143" i="25"/>
  <c r="S143" i="25"/>
  <c r="U141" i="25"/>
  <c r="T141" i="25"/>
  <c r="S141" i="25"/>
  <c r="U139" i="25"/>
  <c r="T139" i="25"/>
  <c r="S139" i="25"/>
  <c r="U137" i="25"/>
  <c r="T137" i="25"/>
  <c r="S137" i="25"/>
  <c r="U135" i="25"/>
  <c r="T135" i="25"/>
  <c r="S135" i="25"/>
  <c r="U133" i="25"/>
  <c r="T133" i="25"/>
  <c r="S133" i="25"/>
  <c r="M133" i="25"/>
  <c r="N133" i="25" s="1"/>
  <c r="J133" i="25"/>
  <c r="U131" i="25"/>
  <c r="T131" i="25"/>
  <c r="S131" i="25"/>
  <c r="I131" i="25"/>
  <c r="M131" i="25" s="1"/>
  <c r="N131" i="25" s="1"/>
  <c r="U129" i="25"/>
  <c r="T129" i="25"/>
  <c r="I129" i="25" s="1"/>
  <c r="S129" i="25"/>
  <c r="U127" i="25"/>
  <c r="T127" i="25"/>
  <c r="S127" i="25"/>
  <c r="U125" i="25"/>
  <c r="T125" i="25"/>
  <c r="S125" i="25"/>
  <c r="U123" i="25"/>
  <c r="T123" i="25"/>
  <c r="S123" i="25"/>
  <c r="U121" i="25"/>
  <c r="T121" i="25"/>
  <c r="S121" i="25"/>
  <c r="U119" i="25"/>
  <c r="T119" i="25"/>
  <c r="S119" i="25"/>
  <c r="U117" i="25"/>
  <c r="T117" i="25"/>
  <c r="S117" i="25"/>
  <c r="U115" i="25"/>
  <c r="T115" i="25"/>
  <c r="S115" i="25"/>
  <c r="U113" i="25"/>
  <c r="T113" i="25"/>
  <c r="S113" i="25"/>
  <c r="U111" i="25"/>
  <c r="T111" i="25"/>
  <c r="S111" i="25"/>
  <c r="U109" i="25"/>
  <c r="T109" i="25"/>
  <c r="S109" i="25"/>
  <c r="U107" i="25"/>
  <c r="T107" i="25"/>
  <c r="S107" i="25"/>
  <c r="U105" i="25"/>
  <c r="T105" i="25"/>
  <c r="S105" i="25"/>
  <c r="I105" i="25" s="1"/>
  <c r="M105" i="25" s="1"/>
  <c r="N105" i="25" s="1"/>
  <c r="U103" i="25"/>
  <c r="T103" i="25"/>
  <c r="I103" i="25" s="1"/>
  <c r="S103" i="25"/>
  <c r="U101" i="25"/>
  <c r="T101" i="25"/>
  <c r="S101" i="25"/>
  <c r="U99" i="25"/>
  <c r="I99" i="25" s="1"/>
  <c r="M99" i="25" s="1"/>
  <c r="N99" i="25" s="1"/>
  <c r="T99" i="25"/>
  <c r="S99" i="25"/>
  <c r="U97" i="25"/>
  <c r="T97" i="25"/>
  <c r="I97" i="25" s="1"/>
  <c r="M97" i="25" s="1"/>
  <c r="N97" i="25" s="1"/>
  <c r="S97" i="25"/>
  <c r="U95" i="25"/>
  <c r="T95" i="25"/>
  <c r="I95" i="25" s="1"/>
  <c r="S95" i="25"/>
  <c r="U93" i="25"/>
  <c r="T93" i="25"/>
  <c r="S93" i="25"/>
  <c r="U91" i="25"/>
  <c r="T91" i="25"/>
  <c r="S91" i="25"/>
  <c r="I91" i="25" s="1"/>
  <c r="M91" i="25" s="1"/>
  <c r="N91" i="25" s="1"/>
  <c r="U89" i="25"/>
  <c r="T89" i="25"/>
  <c r="S89" i="25"/>
  <c r="U87" i="25"/>
  <c r="T87" i="25"/>
  <c r="S87" i="25"/>
  <c r="U85" i="25"/>
  <c r="T85" i="25"/>
  <c r="S85" i="25"/>
  <c r="I85" i="25" s="1"/>
  <c r="U83" i="25"/>
  <c r="T83" i="25"/>
  <c r="I83" i="25" s="1"/>
  <c r="M83" i="25" s="1"/>
  <c r="N83" i="25" s="1"/>
  <c r="S83" i="25"/>
  <c r="U81" i="25"/>
  <c r="T81" i="25"/>
  <c r="S81" i="25"/>
  <c r="I81" i="25" s="1"/>
  <c r="M81" i="25" s="1"/>
  <c r="N81" i="25" s="1"/>
  <c r="U79" i="25"/>
  <c r="T79" i="25"/>
  <c r="S79" i="25"/>
  <c r="U77" i="25"/>
  <c r="T77" i="25"/>
  <c r="S77" i="25"/>
  <c r="I77" i="25" s="1"/>
  <c r="U75" i="25"/>
  <c r="T75" i="25"/>
  <c r="I75" i="25" s="1"/>
  <c r="M75" i="25" s="1"/>
  <c r="N75" i="25" s="1"/>
  <c r="S75" i="25"/>
  <c r="U73" i="25"/>
  <c r="T73" i="25"/>
  <c r="S73" i="25"/>
  <c r="I73" i="25" s="1"/>
  <c r="M73" i="25" s="1"/>
  <c r="N73" i="25" s="1"/>
  <c r="U71" i="25"/>
  <c r="T71" i="25"/>
  <c r="S71" i="25"/>
  <c r="U69" i="25"/>
  <c r="T69" i="25"/>
  <c r="S69" i="25"/>
  <c r="U67" i="25"/>
  <c r="T67" i="25"/>
  <c r="S67" i="25"/>
  <c r="M67" i="25"/>
  <c r="N67" i="25" s="1"/>
  <c r="J67" i="25"/>
  <c r="U65" i="25"/>
  <c r="T65" i="25"/>
  <c r="S65" i="25"/>
  <c r="U63" i="25"/>
  <c r="T63" i="25"/>
  <c r="S63" i="25"/>
  <c r="U61" i="25"/>
  <c r="T61" i="25"/>
  <c r="S61" i="25"/>
  <c r="U59" i="25"/>
  <c r="T59" i="25"/>
  <c r="S59" i="25"/>
  <c r="I59" i="25" s="1"/>
  <c r="U57" i="25"/>
  <c r="T57" i="25"/>
  <c r="S57" i="25"/>
  <c r="U55" i="25"/>
  <c r="T55" i="25"/>
  <c r="S55" i="25"/>
  <c r="U53" i="25"/>
  <c r="T53" i="25"/>
  <c r="S53" i="25"/>
  <c r="U51" i="25"/>
  <c r="T51" i="25"/>
  <c r="S51" i="25"/>
  <c r="I51" i="25" s="1"/>
  <c r="U49" i="25"/>
  <c r="T49" i="25"/>
  <c r="S49" i="25"/>
  <c r="U47" i="25"/>
  <c r="T47" i="25"/>
  <c r="S47" i="25"/>
  <c r="U45" i="25"/>
  <c r="T45" i="25"/>
  <c r="S45" i="25"/>
  <c r="U43" i="25"/>
  <c r="T43" i="25"/>
  <c r="S43" i="25"/>
  <c r="U41" i="25"/>
  <c r="T41" i="25"/>
  <c r="S41" i="25"/>
  <c r="I41" i="25"/>
  <c r="J41" i="25" s="1"/>
  <c r="U39" i="25"/>
  <c r="T39" i="25"/>
  <c r="S39" i="25"/>
  <c r="I39" i="25" s="1"/>
  <c r="U37" i="25"/>
  <c r="T37" i="25"/>
  <c r="S37" i="25"/>
  <c r="U35" i="25"/>
  <c r="T35" i="25"/>
  <c r="S35" i="25"/>
  <c r="U33" i="25"/>
  <c r="T33" i="25"/>
  <c r="S33" i="25"/>
  <c r="I33" i="25" s="1"/>
  <c r="U31" i="25"/>
  <c r="T31" i="25"/>
  <c r="S31" i="25"/>
  <c r="I31" i="25" s="1"/>
  <c r="U29" i="25"/>
  <c r="T29" i="25"/>
  <c r="S29" i="25"/>
  <c r="U27" i="25"/>
  <c r="T27" i="25"/>
  <c r="S27" i="25"/>
  <c r="U25" i="25"/>
  <c r="T25" i="25"/>
  <c r="S25" i="25"/>
  <c r="I25" i="25" s="1"/>
  <c r="J25" i="25" s="1"/>
  <c r="U23" i="25"/>
  <c r="T23" i="25"/>
  <c r="S23" i="25"/>
  <c r="U21" i="25"/>
  <c r="T21" i="25"/>
  <c r="S21" i="25"/>
  <c r="U19" i="25"/>
  <c r="T19" i="25"/>
  <c r="S19" i="25"/>
  <c r="U17" i="25"/>
  <c r="T17" i="25"/>
  <c r="S17" i="25"/>
  <c r="U15" i="25"/>
  <c r="T15" i="25"/>
  <c r="S15" i="25"/>
  <c r="U13" i="25"/>
  <c r="T13" i="25"/>
  <c r="S13" i="25"/>
  <c r="I13" i="25" s="1"/>
  <c r="U11" i="25"/>
  <c r="T11" i="25"/>
  <c r="S11" i="25"/>
  <c r="I11" i="25" s="1"/>
  <c r="U9" i="25"/>
  <c r="T9" i="25"/>
  <c r="S9" i="25"/>
  <c r="U7" i="25"/>
  <c r="T7" i="25"/>
  <c r="S7" i="25"/>
  <c r="U33" i="23"/>
  <c r="T33" i="23"/>
  <c r="S33" i="23"/>
  <c r="N33" i="23"/>
  <c r="M33" i="23"/>
  <c r="J33" i="23"/>
  <c r="U27" i="23"/>
  <c r="T27" i="23"/>
  <c r="S27" i="23"/>
  <c r="I27" i="23" s="1"/>
  <c r="U25" i="23"/>
  <c r="T25" i="23"/>
  <c r="S25" i="23"/>
  <c r="M25" i="23"/>
  <c r="N25" i="23" s="1"/>
  <c r="J25" i="23"/>
  <c r="U23" i="23"/>
  <c r="T23" i="23"/>
  <c r="S23" i="23"/>
  <c r="U21" i="23"/>
  <c r="T21" i="23"/>
  <c r="S21" i="23"/>
  <c r="U13" i="23"/>
  <c r="T13" i="23"/>
  <c r="S13" i="23"/>
  <c r="U11" i="23"/>
  <c r="T11" i="23"/>
  <c r="S11" i="23"/>
  <c r="U9" i="23"/>
  <c r="T9" i="23"/>
  <c r="S9" i="23"/>
  <c r="I9" i="23" s="1"/>
  <c r="M9" i="23" s="1"/>
  <c r="N9" i="23" s="1"/>
  <c r="U7" i="23"/>
  <c r="T7" i="23"/>
  <c r="S7" i="23"/>
  <c r="U31" i="21"/>
  <c r="T31" i="21"/>
  <c r="S31" i="21"/>
  <c r="M31" i="21"/>
  <c r="N31" i="21" s="1"/>
  <c r="J31" i="21"/>
  <c r="U29" i="21"/>
  <c r="T29" i="21"/>
  <c r="I29" i="21" s="1"/>
  <c r="S29" i="21"/>
  <c r="U27" i="21"/>
  <c r="T27" i="21"/>
  <c r="S27" i="21"/>
  <c r="I27" i="21" s="1"/>
  <c r="U25" i="21"/>
  <c r="T25" i="21"/>
  <c r="S25" i="21"/>
  <c r="I25" i="21" s="1"/>
  <c r="U23" i="21"/>
  <c r="T23" i="21"/>
  <c r="S23" i="21"/>
  <c r="I23" i="21" s="1"/>
  <c r="U21" i="21"/>
  <c r="T21" i="21"/>
  <c r="I21" i="21" s="1"/>
  <c r="S21" i="21"/>
  <c r="U19" i="21"/>
  <c r="T19" i="21"/>
  <c r="S19" i="21"/>
  <c r="I19" i="21" s="1"/>
  <c r="U17" i="21"/>
  <c r="T17" i="21"/>
  <c r="S17" i="21"/>
  <c r="I17" i="21" s="1"/>
  <c r="U15" i="21"/>
  <c r="T15" i="21"/>
  <c r="S15" i="21"/>
  <c r="M15" i="21"/>
  <c r="N15" i="21" s="1"/>
  <c r="J15" i="21"/>
  <c r="U13" i="21"/>
  <c r="T13" i="21"/>
  <c r="S13" i="21"/>
  <c r="U11" i="21"/>
  <c r="T11" i="21"/>
  <c r="S11" i="21"/>
  <c r="U9" i="21"/>
  <c r="T9" i="21"/>
  <c r="S9" i="21"/>
  <c r="U7" i="21"/>
  <c r="T7" i="21"/>
  <c r="S7" i="21"/>
  <c r="U15" i="20"/>
  <c r="T15" i="20"/>
  <c r="S15" i="20"/>
  <c r="U31" i="20"/>
  <c r="T31" i="20"/>
  <c r="S31" i="20"/>
  <c r="M31" i="20"/>
  <c r="N31" i="20" s="1"/>
  <c r="J31" i="20"/>
  <c r="U29" i="20"/>
  <c r="T29" i="20"/>
  <c r="S29" i="20"/>
  <c r="I29" i="20"/>
  <c r="M29" i="20" s="1"/>
  <c r="N29" i="20" s="1"/>
  <c r="U27" i="20"/>
  <c r="T27" i="20"/>
  <c r="S27" i="20"/>
  <c r="I27" i="20" s="1"/>
  <c r="U25" i="20"/>
  <c r="T25" i="20"/>
  <c r="S25" i="20"/>
  <c r="I25" i="20" s="1"/>
  <c r="U23" i="20"/>
  <c r="T23" i="20"/>
  <c r="S23" i="20"/>
  <c r="I23" i="20" s="1"/>
  <c r="U21" i="20"/>
  <c r="T21" i="20"/>
  <c r="S21" i="20"/>
  <c r="M21" i="20" s="1"/>
  <c r="N21" i="20" s="1"/>
  <c r="U19" i="20"/>
  <c r="T19" i="20"/>
  <c r="S19" i="20"/>
  <c r="U17" i="20"/>
  <c r="T17" i="20"/>
  <c r="S17" i="20"/>
  <c r="U13" i="20"/>
  <c r="I13" i="20" s="1"/>
  <c r="M13" i="20" s="1"/>
  <c r="N13" i="20" s="1"/>
  <c r="T13" i="20"/>
  <c r="S13" i="20"/>
  <c r="U11" i="20"/>
  <c r="T11" i="20"/>
  <c r="S11" i="20"/>
  <c r="U9" i="20"/>
  <c r="T9" i="20"/>
  <c r="S9" i="20"/>
  <c r="I9" i="20" s="1"/>
  <c r="U7" i="20"/>
  <c r="T7" i="20"/>
  <c r="S7" i="20"/>
  <c r="S7" i="19"/>
  <c r="I7" i="19" s="1"/>
  <c r="T7" i="19"/>
  <c r="U7" i="19"/>
  <c r="S9" i="19"/>
  <c r="T9" i="19"/>
  <c r="U9" i="19"/>
  <c r="S11" i="19"/>
  <c r="T11" i="19"/>
  <c r="U11" i="19"/>
  <c r="S13" i="19"/>
  <c r="T13" i="19"/>
  <c r="U13" i="19"/>
  <c r="U13" i="18"/>
  <c r="T13" i="18"/>
  <c r="S13" i="18"/>
  <c r="U29" i="19"/>
  <c r="T29" i="19"/>
  <c r="S29" i="19"/>
  <c r="I29" i="19" s="1"/>
  <c r="M29" i="19" s="1"/>
  <c r="N29" i="19" s="1"/>
  <c r="U27" i="19"/>
  <c r="T27" i="19"/>
  <c r="S27" i="19"/>
  <c r="U83" i="19"/>
  <c r="T83" i="19"/>
  <c r="S83" i="19"/>
  <c r="U39" i="19"/>
  <c r="T39" i="19"/>
  <c r="S39" i="19"/>
  <c r="U81" i="19"/>
  <c r="T81" i="19"/>
  <c r="S81" i="19"/>
  <c r="U37" i="19"/>
  <c r="T37" i="19"/>
  <c r="S37" i="19"/>
  <c r="U35" i="19"/>
  <c r="T35" i="19"/>
  <c r="S35" i="19"/>
  <c r="U33" i="19"/>
  <c r="T33" i="19"/>
  <c r="S33" i="19"/>
  <c r="U31" i="19"/>
  <c r="T31" i="19"/>
  <c r="S31" i="19"/>
  <c r="U25" i="19"/>
  <c r="T25" i="19"/>
  <c r="S25" i="19"/>
  <c r="U23" i="19"/>
  <c r="T23" i="19"/>
  <c r="S23" i="19"/>
  <c r="U21" i="19"/>
  <c r="T21" i="19"/>
  <c r="S21" i="19"/>
  <c r="U19" i="19"/>
  <c r="T19" i="19"/>
  <c r="S19" i="19"/>
  <c r="U17" i="19"/>
  <c r="T17" i="19"/>
  <c r="S17" i="19"/>
  <c r="U15" i="19"/>
  <c r="T15" i="19"/>
  <c r="S15" i="19"/>
  <c r="U31" i="18"/>
  <c r="T31" i="18"/>
  <c r="S31" i="18"/>
  <c r="M31" i="18"/>
  <c r="N31" i="18" s="1"/>
  <c r="J31" i="18"/>
  <c r="U29" i="18"/>
  <c r="T29" i="18"/>
  <c r="S29" i="18"/>
  <c r="I29" i="18" s="1"/>
  <c r="J29" i="18" s="1"/>
  <c r="U27" i="18"/>
  <c r="T27" i="18"/>
  <c r="S27" i="18"/>
  <c r="U25" i="18"/>
  <c r="T25" i="18"/>
  <c r="S25" i="18"/>
  <c r="U23" i="18"/>
  <c r="T23" i="18"/>
  <c r="S23" i="18"/>
  <c r="U21" i="18"/>
  <c r="T21" i="18"/>
  <c r="S21" i="18"/>
  <c r="I21" i="18" s="1"/>
  <c r="M21" i="18" s="1"/>
  <c r="N21" i="18" s="1"/>
  <c r="U19" i="18"/>
  <c r="T19" i="18"/>
  <c r="S19" i="18"/>
  <c r="I19" i="18" s="1"/>
  <c r="M19" i="18" s="1"/>
  <c r="N19" i="18" s="1"/>
  <c r="U17" i="18"/>
  <c r="T17" i="18"/>
  <c r="S17" i="18"/>
  <c r="U15" i="18"/>
  <c r="T15" i="18"/>
  <c r="S15" i="18"/>
  <c r="M15" i="18"/>
  <c r="N15" i="18" s="1"/>
  <c r="J15" i="18"/>
  <c r="U11" i="18"/>
  <c r="T11" i="18"/>
  <c r="S11" i="18"/>
  <c r="U9" i="18"/>
  <c r="T9" i="18"/>
  <c r="S9" i="18"/>
  <c r="U7" i="18"/>
  <c r="T7" i="18"/>
  <c r="S7" i="18"/>
  <c r="U25" i="17"/>
  <c r="T25" i="17"/>
  <c r="S25" i="17"/>
  <c r="U23" i="17"/>
  <c r="T23" i="17"/>
  <c r="S23" i="17"/>
  <c r="I23" i="17" s="1"/>
  <c r="U21" i="17"/>
  <c r="T21" i="17"/>
  <c r="S21" i="17"/>
  <c r="I21" i="17"/>
  <c r="M21" i="17" s="1"/>
  <c r="N21" i="17" s="1"/>
  <c r="U29" i="17"/>
  <c r="T29" i="17"/>
  <c r="S29" i="17"/>
  <c r="U27" i="17"/>
  <c r="T27" i="17"/>
  <c r="S27" i="17"/>
  <c r="U19" i="17"/>
  <c r="T19" i="17"/>
  <c r="S19" i="17"/>
  <c r="U17" i="17"/>
  <c r="T17" i="17"/>
  <c r="S17" i="17"/>
  <c r="U15" i="17"/>
  <c r="T15" i="17"/>
  <c r="S15" i="17"/>
  <c r="I15" i="17" s="1"/>
  <c r="M15" i="17" s="1"/>
  <c r="N15" i="17" s="1"/>
  <c r="U13" i="17"/>
  <c r="T13" i="17"/>
  <c r="S13" i="17"/>
  <c r="I13" i="17" s="1"/>
  <c r="U11" i="17"/>
  <c r="T11" i="17"/>
  <c r="S11" i="17"/>
  <c r="U9" i="17"/>
  <c r="T9" i="17"/>
  <c r="S9" i="17"/>
  <c r="U7" i="17"/>
  <c r="T7" i="17"/>
  <c r="S7" i="17"/>
  <c r="U7" i="16"/>
  <c r="T7" i="16"/>
  <c r="S7" i="16"/>
  <c r="U33" i="16"/>
  <c r="T33" i="16"/>
  <c r="S33" i="16"/>
  <c r="U31" i="16"/>
  <c r="T31" i="16"/>
  <c r="S31" i="16"/>
  <c r="U29" i="16"/>
  <c r="T29" i="16"/>
  <c r="S29" i="16"/>
  <c r="U27" i="16"/>
  <c r="T27" i="16"/>
  <c r="S27" i="16"/>
  <c r="U25" i="16"/>
  <c r="T25" i="16"/>
  <c r="S25" i="16"/>
  <c r="U21" i="16"/>
  <c r="T21" i="16"/>
  <c r="S21" i="16"/>
  <c r="U19" i="16"/>
  <c r="T19" i="16"/>
  <c r="S19" i="16"/>
  <c r="U17" i="16"/>
  <c r="T17" i="16"/>
  <c r="S17" i="16"/>
  <c r="U15" i="16"/>
  <c r="T15" i="16"/>
  <c r="S15" i="16"/>
  <c r="U13" i="16"/>
  <c r="T13" i="16"/>
  <c r="S13" i="16"/>
  <c r="U11" i="16"/>
  <c r="T11" i="16"/>
  <c r="S11" i="16"/>
  <c r="U9" i="16"/>
  <c r="T9" i="16"/>
  <c r="S9" i="16"/>
  <c r="I59" i="15"/>
  <c r="O59" i="15"/>
  <c r="K59" i="15"/>
  <c r="U57" i="15"/>
  <c r="T57" i="15"/>
  <c r="S57" i="15"/>
  <c r="N57" i="15"/>
  <c r="J57" i="15"/>
  <c r="U55" i="15"/>
  <c r="T55" i="15"/>
  <c r="S55" i="15"/>
  <c r="U53" i="15"/>
  <c r="T53" i="15"/>
  <c r="S53" i="15"/>
  <c r="U51" i="15"/>
  <c r="T51" i="15"/>
  <c r="S51" i="15"/>
  <c r="U49" i="15"/>
  <c r="T49" i="15"/>
  <c r="S49" i="15"/>
  <c r="U47" i="15"/>
  <c r="T47" i="15"/>
  <c r="S47" i="15"/>
  <c r="U45" i="15"/>
  <c r="T45" i="15"/>
  <c r="S45" i="15"/>
  <c r="I45" i="15" s="1"/>
  <c r="U43" i="15"/>
  <c r="T43" i="15"/>
  <c r="S43" i="15"/>
  <c r="U41" i="15"/>
  <c r="T41" i="15"/>
  <c r="S41" i="15"/>
  <c r="U39" i="15"/>
  <c r="T39" i="15"/>
  <c r="S39" i="15"/>
  <c r="U37" i="15"/>
  <c r="T37" i="15"/>
  <c r="S37" i="15"/>
  <c r="I37" i="15" s="1"/>
  <c r="U35" i="15"/>
  <c r="T35" i="15"/>
  <c r="S35" i="15"/>
  <c r="U33" i="15"/>
  <c r="T33" i="15"/>
  <c r="S33" i="15"/>
  <c r="U31" i="15"/>
  <c r="T31" i="15"/>
  <c r="S31" i="15"/>
  <c r="U29" i="15"/>
  <c r="T29" i="15"/>
  <c r="S29" i="15"/>
  <c r="U27" i="15"/>
  <c r="T27" i="15"/>
  <c r="S27" i="15"/>
  <c r="U25" i="15"/>
  <c r="T25" i="15"/>
  <c r="S25" i="15"/>
  <c r="U23" i="15"/>
  <c r="T23" i="15"/>
  <c r="S23" i="15"/>
  <c r="U21" i="15"/>
  <c r="T21" i="15"/>
  <c r="S21" i="15"/>
  <c r="U19" i="15"/>
  <c r="T19" i="15"/>
  <c r="S19" i="15"/>
  <c r="U17" i="15"/>
  <c r="T17" i="15"/>
  <c r="S17" i="15"/>
  <c r="U15" i="15"/>
  <c r="T15" i="15"/>
  <c r="S15" i="15"/>
  <c r="U13" i="15"/>
  <c r="T13" i="15"/>
  <c r="S13" i="15"/>
  <c r="U11" i="15"/>
  <c r="T11" i="15"/>
  <c r="S11" i="15"/>
  <c r="U9" i="15"/>
  <c r="T9" i="15"/>
  <c r="S9" i="15"/>
  <c r="U7" i="15"/>
  <c r="T7" i="15"/>
  <c r="S7" i="15"/>
  <c r="U31" i="14"/>
  <c r="T31" i="14"/>
  <c r="S31" i="14"/>
  <c r="U29" i="14"/>
  <c r="T29" i="14"/>
  <c r="S29" i="14"/>
  <c r="U27" i="14"/>
  <c r="T27" i="14"/>
  <c r="S27" i="14"/>
  <c r="U23" i="14"/>
  <c r="T23" i="14"/>
  <c r="S23" i="14"/>
  <c r="U21" i="14"/>
  <c r="T21" i="14"/>
  <c r="S21" i="14"/>
  <c r="U19" i="14"/>
  <c r="T19" i="14"/>
  <c r="S19" i="14"/>
  <c r="U17" i="14"/>
  <c r="T17" i="14"/>
  <c r="S17" i="14"/>
  <c r="U15" i="14"/>
  <c r="T15" i="14"/>
  <c r="S15" i="14"/>
  <c r="U13" i="14"/>
  <c r="T13" i="14"/>
  <c r="S13" i="14"/>
  <c r="U11" i="14"/>
  <c r="T11" i="14"/>
  <c r="S11" i="14"/>
  <c r="U9" i="14"/>
  <c r="T9" i="14"/>
  <c r="S9" i="14"/>
  <c r="U7" i="14"/>
  <c r="T7" i="14"/>
  <c r="S7" i="14"/>
  <c r="I15" i="20" l="1"/>
  <c r="J37" i="34"/>
  <c r="J35" i="34"/>
  <c r="K36" i="34" s="1"/>
  <c r="K34" i="34"/>
  <c r="O34" i="34"/>
  <c r="O36" i="34" s="1"/>
  <c r="O38" i="34" s="1"/>
  <c r="J41" i="34"/>
  <c r="J43" i="34"/>
  <c r="J45" i="34"/>
  <c r="J39" i="34"/>
  <c r="M27" i="34"/>
  <c r="N27" i="34" s="1"/>
  <c r="J17" i="34"/>
  <c r="M9" i="34"/>
  <c r="N9" i="34" s="1"/>
  <c r="M23" i="34"/>
  <c r="N23" i="34" s="1"/>
  <c r="J25" i="34"/>
  <c r="M21" i="34"/>
  <c r="N21" i="34" s="1"/>
  <c r="J19" i="34"/>
  <c r="M15" i="34"/>
  <c r="N15" i="34" s="1"/>
  <c r="J13" i="34"/>
  <c r="J11" i="34"/>
  <c r="M7" i="34"/>
  <c r="N7" i="34" s="1"/>
  <c r="O8" i="34" s="1"/>
  <c r="K10" i="34"/>
  <c r="I29" i="14"/>
  <c r="M29" i="14" s="1"/>
  <c r="N29" i="14" s="1"/>
  <c r="I13" i="14"/>
  <c r="M13" i="14" s="1"/>
  <c r="N13" i="14" s="1"/>
  <c r="I21" i="14"/>
  <c r="M21" i="14" s="1"/>
  <c r="N21" i="14" s="1"/>
  <c r="J25" i="14"/>
  <c r="I17" i="14"/>
  <c r="J17" i="14" s="1"/>
  <c r="I7" i="14"/>
  <c r="M7" i="14" s="1"/>
  <c r="N7" i="14" s="1"/>
  <c r="I15" i="14"/>
  <c r="J15" i="14" s="1"/>
  <c r="I11" i="14"/>
  <c r="M11" i="14" s="1"/>
  <c r="N11" i="14" s="1"/>
  <c r="I19" i="14"/>
  <c r="J19" i="14" s="1"/>
  <c r="M11" i="33"/>
  <c r="N11" i="33" s="1"/>
  <c r="M7" i="33"/>
  <c r="N7" i="33" s="1"/>
  <c r="O8" i="33" s="1"/>
  <c r="O10" i="33" s="1"/>
  <c r="I33" i="33"/>
  <c r="K10" i="33"/>
  <c r="K12" i="33" s="1"/>
  <c r="K14" i="33" s="1"/>
  <c r="K16" i="33" s="1"/>
  <c r="K18" i="33" s="1"/>
  <c r="K20" i="33" s="1"/>
  <c r="K22" i="33" s="1"/>
  <c r="K24" i="33" s="1"/>
  <c r="K26" i="33" s="1"/>
  <c r="K28" i="33" s="1"/>
  <c r="K30" i="33" s="1"/>
  <c r="K32" i="33" s="1"/>
  <c r="K33" i="33" s="1"/>
  <c r="M13" i="32"/>
  <c r="N13" i="32" s="1"/>
  <c r="J7" i="32"/>
  <c r="K8" i="32" s="1"/>
  <c r="O10" i="32"/>
  <c r="I33" i="32"/>
  <c r="K10" i="32"/>
  <c r="K12" i="32" s="1"/>
  <c r="K14" i="32" s="1"/>
  <c r="K16" i="32" s="1"/>
  <c r="K18" i="32" s="1"/>
  <c r="K20" i="32" s="1"/>
  <c r="K22" i="32" s="1"/>
  <c r="K24" i="32" s="1"/>
  <c r="K26" i="32" s="1"/>
  <c r="K28" i="32" s="1"/>
  <c r="K30" i="32" s="1"/>
  <c r="K32" i="32" s="1"/>
  <c r="K33" i="32" s="1"/>
  <c r="O12" i="32"/>
  <c r="O14" i="32" s="1"/>
  <c r="O16" i="32" s="1"/>
  <c r="O18" i="32" s="1"/>
  <c r="O20" i="32" s="1"/>
  <c r="O22" i="32" s="1"/>
  <c r="O24" i="32" s="1"/>
  <c r="O26" i="32" s="1"/>
  <c r="O28" i="32" s="1"/>
  <c r="O30" i="32" s="1"/>
  <c r="O32" i="32" s="1"/>
  <c r="O33" i="32" s="1"/>
  <c r="I27" i="17"/>
  <c r="M27" i="17" s="1"/>
  <c r="N27" i="17" s="1"/>
  <c r="I7" i="17"/>
  <c r="M7" i="17" s="1"/>
  <c r="N7" i="17" s="1"/>
  <c r="I7" i="16"/>
  <c r="M7" i="16" s="1"/>
  <c r="N7" i="16" s="1"/>
  <c r="M69" i="19"/>
  <c r="N69" i="19" s="1"/>
  <c r="J69" i="19"/>
  <c r="M77" i="19"/>
  <c r="N77" i="19" s="1"/>
  <c r="J77" i="19"/>
  <c r="M63" i="19"/>
  <c r="N63" i="19" s="1"/>
  <c r="J63" i="19"/>
  <c r="M79" i="19"/>
  <c r="N79" i="19" s="1"/>
  <c r="J79" i="19"/>
  <c r="M65" i="19"/>
  <c r="N65" i="19" s="1"/>
  <c r="J65" i="19"/>
  <c r="M71" i="19"/>
  <c r="N71" i="19" s="1"/>
  <c r="J71" i="19"/>
  <c r="M73" i="19"/>
  <c r="N73" i="19" s="1"/>
  <c r="J73" i="19"/>
  <c r="I61" i="19"/>
  <c r="J67" i="19"/>
  <c r="J75" i="19"/>
  <c r="J59" i="19"/>
  <c r="M59" i="19"/>
  <c r="N59" i="19" s="1"/>
  <c r="M61" i="19"/>
  <c r="N61" i="19" s="1"/>
  <c r="J61" i="19"/>
  <c r="J57" i="19"/>
  <c r="M47" i="19"/>
  <c r="N47" i="19" s="1"/>
  <c r="J47" i="19"/>
  <c r="M43" i="19"/>
  <c r="N43" i="19" s="1"/>
  <c r="O44" i="19" s="1"/>
  <c r="J43" i="19"/>
  <c r="K44" i="19" s="1"/>
  <c r="M51" i="19"/>
  <c r="N51" i="19" s="1"/>
  <c r="J51" i="19"/>
  <c r="M45" i="19"/>
  <c r="N45" i="19" s="1"/>
  <c r="J45" i="19"/>
  <c r="M53" i="19"/>
  <c r="N53" i="19" s="1"/>
  <c r="J53" i="19"/>
  <c r="M55" i="19"/>
  <c r="N55" i="19" s="1"/>
  <c r="J55" i="19"/>
  <c r="J41" i="19"/>
  <c r="J49" i="19"/>
  <c r="I9" i="19"/>
  <c r="J9" i="19" s="1"/>
  <c r="M83" i="19"/>
  <c r="N83" i="19" s="1"/>
  <c r="I13" i="19"/>
  <c r="M68" i="29"/>
  <c r="N68" i="29" s="1"/>
  <c r="J68" i="29"/>
  <c r="M64" i="29"/>
  <c r="N64" i="29" s="1"/>
  <c r="J64" i="29"/>
  <c r="I20" i="29"/>
  <c r="M20" i="29" s="1"/>
  <c r="N20" i="29" s="1"/>
  <c r="I6" i="29"/>
  <c r="I52" i="29"/>
  <c r="M52" i="29" s="1"/>
  <c r="N52" i="29" s="1"/>
  <c r="I12" i="29"/>
  <c r="M12" i="29" s="1"/>
  <c r="N12" i="29" s="1"/>
  <c r="I28" i="29"/>
  <c r="M28" i="29" s="1"/>
  <c r="N28" i="29" s="1"/>
  <c r="I44" i="29"/>
  <c r="M44" i="29" s="1"/>
  <c r="N44" i="29" s="1"/>
  <c r="I36" i="29"/>
  <c r="M36" i="29" s="1"/>
  <c r="N36" i="29" s="1"/>
  <c r="I38" i="29"/>
  <c r="M38" i="29" s="1"/>
  <c r="N38" i="29" s="1"/>
  <c r="I46" i="29"/>
  <c r="J46" i="29" s="1"/>
  <c r="I54" i="29"/>
  <c r="J54" i="29" s="1"/>
  <c r="I40" i="29"/>
  <c r="J40" i="29" s="1"/>
  <c r="I56" i="29"/>
  <c r="J56" i="29" s="1"/>
  <c r="I26" i="29"/>
  <c r="J26" i="29" s="1"/>
  <c r="I34" i="29"/>
  <c r="J34" i="29" s="1"/>
  <c r="I18" i="29"/>
  <c r="M18" i="29" s="1"/>
  <c r="N18" i="29" s="1"/>
  <c r="I24" i="29"/>
  <c r="M24" i="29" s="1"/>
  <c r="N24" i="29" s="1"/>
  <c r="I32" i="29"/>
  <c r="J32" i="29" s="1"/>
  <c r="I60" i="29"/>
  <c r="J60" i="29" s="1"/>
  <c r="I8" i="29"/>
  <c r="J8" i="29" s="1"/>
  <c r="I14" i="29"/>
  <c r="M14" i="29" s="1"/>
  <c r="N14" i="29" s="1"/>
  <c r="I48" i="29"/>
  <c r="J48" i="29" s="1"/>
  <c r="I42" i="29"/>
  <c r="J42" i="29" s="1"/>
  <c r="I10" i="29"/>
  <c r="J10" i="29" s="1"/>
  <c r="I16" i="29"/>
  <c r="M16" i="29" s="1"/>
  <c r="N16" i="29" s="1"/>
  <c r="I22" i="29"/>
  <c r="M22" i="29" s="1"/>
  <c r="N22" i="29" s="1"/>
  <c r="I50" i="29"/>
  <c r="M50" i="29" s="1"/>
  <c r="N50" i="29" s="1"/>
  <c r="I30" i="29"/>
  <c r="J30" i="29" s="1"/>
  <c r="I58" i="29"/>
  <c r="M58" i="29" s="1"/>
  <c r="N58" i="29" s="1"/>
  <c r="M6" i="29"/>
  <c r="N6" i="29" s="1"/>
  <c r="O7" i="29" s="1"/>
  <c r="J6" i="29"/>
  <c r="K7" i="29" s="1"/>
  <c r="I13" i="28"/>
  <c r="J13" i="28" s="1"/>
  <c r="I21" i="28"/>
  <c r="J21" i="28" s="1"/>
  <c r="I29" i="28"/>
  <c r="M29" i="28" s="1"/>
  <c r="N29" i="28" s="1"/>
  <c r="I37" i="28"/>
  <c r="J37" i="28" s="1"/>
  <c r="I63" i="28"/>
  <c r="M63" i="28" s="1"/>
  <c r="N63" i="28" s="1"/>
  <c r="I11" i="28"/>
  <c r="M11" i="28" s="1"/>
  <c r="N11" i="28" s="1"/>
  <c r="I19" i="28"/>
  <c r="J19" i="28" s="1"/>
  <c r="I27" i="28"/>
  <c r="J27" i="28" s="1"/>
  <c r="I35" i="28"/>
  <c r="M35" i="28" s="1"/>
  <c r="N35" i="28" s="1"/>
  <c r="I43" i="28"/>
  <c r="M43" i="28" s="1"/>
  <c r="N43" i="28" s="1"/>
  <c r="I51" i="28"/>
  <c r="M51" i="28" s="1"/>
  <c r="N51" i="28" s="1"/>
  <c r="I7" i="28"/>
  <c r="J7" i="28" s="1"/>
  <c r="K8" i="28" s="1"/>
  <c r="I15" i="28"/>
  <c r="J15" i="28" s="1"/>
  <c r="I23" i="28"/>
  <c r="M23" i="28" s="1"/>
  <c r="N23" i="28" s="1"/>
  <c r="I31" i="28"/>
  <c r="M31" i="28" s="1"/>
  <c r="N31" i="28" s="1"/>
  <c r="I39" i="28"/>
  <c r="M39" i="28" s="1"/>
  <c r="N39" i="28" s="1"/>
  <c r="I47" i="28"/>
  <c r="J47" i="28" s="1"/>
  <c r="I69" i="28"/>
  <c r="M69" i="28" s="1"/>
  <c r="N69" i="28" s="1"/>
  <c r="I45" i="28"/>
  <c r="M45" i="28" s="1"/>
  <c r="N45" i="28" s="1"/>
  <c r="I53" i="28"/>
  <c r="M53" i="28" s="1"/>
  <c r="N53" i="28" s="1"/>
  <c r="I61" i="28"/>
  <c r="J61" i="28" s="1"/>
  <c r="I55" i="28"/>
  <c r="M55" i="28" s="1"/>
  <c r="N55" i="28" s="1"/>
  <c r="I9" i="28"/>
  <c r="M9" i="28" s="1"/>
  <c r="N9" i="28" s="1"/>
  <c r="I17" i="28"/>
  <c r="J17" i="28" s="1"/>
  <c r="I25" i="28"/>
  <c r="M25" i="28" s="1"/>
  <c r="N25" i="28" s="1"/>
  <c r="I33" i="28"/>
  <c r="J33" i="28" s="1"/>
  <c r="I41" i="28"/>
  <c r="M41" i="28" s="1"/>
  <c r="N41" i="28" s="1"/>
  <c r="I49" i="28"/>
  <c r="M49" i="28" s="1"/>
  <c r="N49" i="28" s="1"/>
  <c r="I57" i="28"/>
  <c r="J57" i="28" s="1"/>
  <c r="M13" i="28"/>
  <c r="N13" i="28" s="1"/>
  <c r="M21" i="28"/>
  <c r="N21" i="28" s="1"/>
  <c r="J31" i="28"/>
  <c r="M47" i="28"/>
  <c r="N47" i="28" s="1"/>
  <c r="M33" i="28"/>
  <c r="N33" i="28" s="1"/>
  <c r="I49" i="25"/>
  <c r="I57" i="25"/>
  <c r="I65" i="25"/>
  <c r="I165" i="25"/>
  <c r="M165" i="25" s="1"/>
  <c r="N165" i="25" s="1"/>
  <c r="I111" i="25"/>
  <c r="I127" i="25"/>
  <c r="I89" i="25"/>
  <c r="M89" i="25" s="1"/>
  <c r="N89" i="25" s="1"/>
  <c r="I121" i="25"/>
  <c r="I135" i="25"/>
  <c r="M135" i="25" s="1"/>
  <c r="N135" i="25" s="1"/>
  <c r="I143" i="25"/>
  <c r="J143" i="25" s="1"/>
  <c r="I45" i="25"/>
  <c r="I113" i="25"/>
  <c r="M113" i="25" s="1"/>
  <c r="N113" i="25" s="1"/>
  <c r="I107" i="25"/>
  <c r="M107" i="25" s="1"/>
  <c r="N107" i="25" s="1"/>
  <c r="I115" i="25"/>
  <c r="M115" i="25" s="1"/>
  <c r="N115" i="25" s="1"/>
  <c r="I123" i="25"/>
  <c r="M123" i="25" s="1"/>
  <c r="N123" i="25" s="1"/>
  <c r="I163" i="25"/>
  <c r="I9" i="25"/>
  <c r="I17" i="25"/>
  <c r="I125" i="25"/>
  <c r="I139" i="25"/>
  <c r="I147" i="25"/>
  <c r="J147" i="25" s="1"/>
  <c r="J9" i="25"/>
  <c r="M9" i="25"/>
  <c r="N9" i="25" s="1"/>
  <c r="J33" i="25"/>
  <c r="M33" i="25"/>
  <c r="N33" i="25" s="1"/>
  <c r="J49" i="25"/>
  <c r="M49" i="25"/>
  <c r="N49" i="25" s="1"/>
  <c r="J57" i="25"/>
  <c r="M57" i="25"/>
  <c r="N57" i="25" s="1"/>
  <c r="J65" i="25"/>
  <c r="M65" i="25"/>
  <c r="N65" i="25" s="1"/>
  <c r="J17" i="25"/>
  <c r="M17" i="25"/>
  <c r="N17" i="25" s="1"/>
  <c r="M121" i="25"/>
  <c r="N121" i="25" s="1"/>
  <c r="J121" i="25"/>
  <c r="M129" i="25"/>
  <c r="N129" i="25" s="1"/>
  <c r="J129" i="25"/>
  <c r="I23" i="25"/>
  <c r="I117" i="25"/>
  <c r="I43" i="25"/>
  <c r="M43" i="25" s="1"/>
  <c r="N43" i="25" s="1"/>
  <c r="I69" i="25"/>
  <c r="J69" i="25" s="1"/>
  <c r="I149" i="25"/>
  <c r="M149" i="25" s="1"/>
  <c r="N149" i="25" s="1"/>
  <c r="I37" i="25"/>
  <c r="M37" i="25" s="1"/>
  <c r="N37" i="25" s="1"/>
  <c r="M25" i="25"/>
  <c r="N25" i="25" s="1"/>
  <c r="I71" i="25"/>
  <c r="I119" i="25"/>
  <c r="I53" i="25"/>
  <c r="I137" i="25"/>
  <c r="I19" i="25"/>
  <c r="I47" i="25"/>
  <c r="I79" i="25"/>
  <c r="J79" i="25" s="1"/>
  <c r="I93" i="25"/>
  <c r="J93" i="25" s="1"/>
  <c r="I7" i="25"/>
  <c r="M7" i="25" s="1"/>
  <c r="N7" i="25" s="1"/>
  <c r="O8" i="25" s="1"/>
  <c r="O10" i="25" s="1"/>
  <c r="I27" i="25"/>
  <c r="M27" i="25" s="1"/>
  <c r="N27" i="25" s="1"/>
  <c r="M41" i="25"/>
  <c r="N41" i="25" s="1"/>
  <c r="I55" i="25"/>
  <c r="M55" i="25" s="1"/>
  <c r="N55" i="25" s="1"/>
  <c r="I61" i="25"/>
  <c r="I87" i="25"/>
  <c r="I101" i="25"/>
  <c r="M159" i="25"/>
  <c r="N159" i="25" s="1"/>
  <c r="I21" i="25"/>
  <c r="J21" i="25" s="1"/>
  <c r="I153" i="25"/>
  <c r="I15" i="25"/>
  <c r="M15" i="25" s="1"/>
  <c r="N15" i="25" s="1"/>
  <c r="I35" i="25"/>
  <c r="I63" i="25"/>
  <c r="M63" i="25" s="1"/>
  <c r="N63" i="25" s="1"/>
  <c r="I109" i="25"/>
  <c r="J109" i="25" s="1"/>
  <c r="I141" i="25"/>
  <c r="M141" i="25" s="1"/>
  <c r="N141" i="25" s="1"/>
  <c r="I29" i="25"/>
  <c r="J29" i="25" s="1"/>
  <c r="I155" i="25"/>
  <c r="M95" i="25"/>
  <c r="N95" i="25" s="1"/>
  <c r="J95" i="25"/>
  <c r="J141" i="25"/>
  <c r="J155" i="25"/>
  <c r="M155" i="25"/>
  <c r="N155" i="25" s="1"/>
  <c r="M35" i="25"/>
  <c r="N35" i="25" s="1"/>
  <c r="J35" i="25"/>
  <c r="M23" i="25"/>
  <c r="N23" i="25" s="1"/>
  <c r="J23" i="25"/>
  <c r="M103" i="25"/>
  <c r="N103" i="25" s="1"/>
  <c r="J103" i="25"/>
  <c r="J117" i="25"/>
  <c r="M117" i="25"/>
  <c r="N117" i="25" s="1"/>
  <c r="J77" i="25"/>
  <c r="M77" i="25"/>
  <c r="N77" i="25" s="1"/>
  <c r="M111" i="25"/>
  <c r="N111" i="25" s="1"/>
  <c r="J111" i="25"/>
  <c r="M163" i="25"/>
  <c r="N163" i="25" s="1"/>
  <c r="J163" i="25"/>
  <c r="M157" i="25"/>
  <c r="N157" i="25" s="1"/>
  <c r="J157" i="25"/>
  <c r="J45" i="25"/>
  <c r="M45" i="25"/>
  <c r="N45" i="25" s="1"/>
  <c r="J125" i="25"/>
  <c r="M125" i="25"/>
  <c r="N125" i="25" s="1"/>
  <c r="M11" i="25"/>
  <c r="N11" i="25" s="1"/>
  <c r="J11" i="25"/>
  <c r="M39" i="25"/>
  <c r="N39" i="25" s="1"/>
  <c r="J39" i="25"/>
  <c r="M59" i="25"/>
  <c r="N59" i="25" s="1"/>
  <c r="J59" i="25"/>
  <c r="M71" i="25"/>
  <c r="N71" i="25" s="1"/>
  <c r="J71" i="25"/>
  <c r="J85" i="25"/>
  <c r="M85" i="25"/>
  <c r="N85" i="25" s="1"/>
  <c r="M119" i="25"/>
  <c r="N119" i="25" s="1"/>
  <c r="J119" i="25"/>
  <c r="M31" i="25"/>
  <c r="N31" i="25" s="1"/>
  <c r="J31" i="25"/>
  <c r="M53" i="25"/>
  <c r="N53" i="25" s="1"/>
  <c r="J53" i="25"/>
  <c r="M137" i="25"/>
  <c r="N137" i="25" s="1"/>
  <c r="J137" i="25"/>
  <c r="M19" i="25"/>
  <c r="N19" i="25" s="1"/>
  <c r="J19" i="25"/>
  <c r="M47" i="25"/>
  <c r="N47" i="25" s="1"/>
  <c r="J47" i="25"/>
  <c r="M79" i="25"/>
  <c r="N79" i="25" s="1"/>
  <c r="M13" i="25"/>
  <c r="N13" i="25" s="1"/>
  <c r="J13" i="25"/>
  <c r="M127" i="25"/>
  <c r="N127" i="25" s="1"/>
  <c r="J127" i="25"/>
  <c r="J139" i="25"/>
  <c r="M139" i="25"/>
  <c r="N139" i="25" s="1"/>
  <c r="M145" i="25"/>
  <c r="N145" i="25" s="1"/>
  <c r="J145" i="25"/>
  <c r="M51" i="25"/>
  <c r="N51" i="25" s="1"/>
  <c r="J51" i="25"/>
  <c r="J61" i="25"/>
  <c r="M61" i="25"/>
  <c r="N61" i="25" s="1"/>
  <c r="M87" i="25"/>
  <c r="N87" i="25" s="1"/>
  <c r="J87" i="25"/>
  <c r="J101" i="25"/>
  <c r="M101" i="25"/>
  <c r="N101" i="25" s="1"/>
  <c r="J165" i="25"/>
  <c r="J75" i="25"/>
  <c r="J83" i="25"/>
  <c r="J91" i="25"/>
  <c r="J99" i="25"/>
  <c r="J107" i="25"/>
  <c r="J115" i="25"/>
  <c r="J123" i="25"/>
  <c r="J161" i="25"/>
  <c r="J73" i="25"/>
  <c r="J81" i="25"/>
  <c r="J89" i="25"/>
  <c r="J97" i="25"/>
  <c r="J105" i="25"/>
  <c r="J151" i="25"/>
  <c r="I23" i="23"/>
  <c r="M21" i="23"/>
  <c r="N21" i="23" s="1"/>
  <c r="I13" i="23"/>
  <c r="M13" i="23" s="1"/>
  <c r="N13" i="23" s="1"/>
  <c r="I11" i="23"/>
  <c r="M11" i="23" s="1"/>
  <c r="N11" i="23" s="1"/>
  <c r="I7" i="23"/>
  <c r="J7" i="23" s="1"/>
  <c r="K8" i="23" s="1"/>
  <c r="J21" i="23"/>
  <c r="M27" i="23"/>
  <c r="N27" i="23" s="1"/>
  <c r="J27" i="23"/>
  <c r="M23" i="23"/>
  <c r="N23" i="23" s="1"/>
  <c r="J23" i="23"/>
  <c r="J9" i="23"/>
  <c r="M13" i="21"/>
  <c r="N13" i="21" s="1"/>
  <c r="I11" i="21"/>
  <c r="M11" i="21" s="1"/>
  <c r="N11" i="21" s="1"/>
  <c r="I9" i="21"/>
  <c r="M9" i="21" s="1"/>
  <c r="N9" i="21" s="1"/>
  <c r="I7" i="21"/>
  <c r="M19" i="21"/>
  <c r="N19" i="21" s="1"/>
  <c r="J19" i="21"/>
  <c r="M27" i="21"/>
  <c r="N27" i="21" s="1"/>
  <c r="J27" i="21"/>
  <c r="M21" i="21"/>
  <c r="N21" i="21" s="1"/>
  <c r="J21" i="21"/>
  <c r="M29" i="21"/>
  <c r="N29" i="21" s="1"/>
  <c r="J29" i="21"/>
  <c r="J13" i="21"/>
  <c r="M23" i="21"/>
  <c r="N23" i="21" s="1"/>
  <c r="J23" i="21"/>
  <c r="J17" i="21"/>
  <c r="M17" i="21"/>
  <c r="N17" i="21" s="1"/>
  <c r="J25" i="21"/>
  <c r="M25" i="21"/>
  <c r="N25" i="21" s="1"/>
  <c r="M15" i="20"/>
  <c r="N15" i="20" s="1"/>
  <c r="J15" i="20"/>
  <c r="I19" i="20"/>
  <c r="J19" i="20" s="1"/>
  <c r="I17" i="20"/>
  <c r="J17" i="20" s="1"/>
  <c r="J13" i="20"/>
  <c r="I11" i="20"/>
  <c r="M11" i="20" s="1"/>
  <c r="N11" i="20" s="1"/>
  <c r="I7" i="20"/>
  <c r="M7" i="20" s="1"/>
  <c r="N7" i="20" s="1"/>
  <c r="O8" i="20" s="1"/>
  <c r="M27" i="20"/>
  <c r="N27" i="20" s="1"/>
  <c r="J27" i="20"/>
  <c r="J9" i="20"/>
  <c r="M9" i="20"/>
  <c r="N9" i="20" s="1"/>
  <c r="M23" i="20"/>
  <c r="N23" i="20" s="1"/>
  <c r="J23" i="20"/>
  <c r="J25" i="20"/>
  <c r="M25" i="20"/>
  <c r="N25" i="20" s="1"/>
  <c r="J21" i="20"/>
  <c r="J29" i="20"/>
  <c r="I25" i="18"/>
  <c r="I13" i="18"/>
  <c r="M13" i="18" s="1"/>
  <c r="N13" i="18" s="1"/>
  <c r="I27" i="18"/>
  <c r="I23" i="18"/>
  <c r="M23" i="18" s="1"/>
  <c r="N23" i="18" s="1"/>
  <c r="I17" i="18"/>
  <c r="I11" i="19"/>
  <c r="J11" i="19" s="1"/>
  <c r="M9" i="19"/>
  <c r="N9" i="19" s="1"/>
  <c r="J13" i="19"/>
  <c r="M13" i="19"/>
  <c r="N13" i="19" s="1"/>
  <c r="J7" i="19"/>
  <c r="K8" i="19" s="1"/>
  <c r="K10" i="19" s="1"/>
  <c r="M7" i="19"/>
  <c r="N7" i="19" s="1"/>
  <c r="O8" i="19" s="1"/>
  <c r="O10" i="19" s="1"/>
  <c r="I39" i="19"/>
  <c r="J39" i="19" s="1"/>
  <c r="I27" i="19"/>
  <c r="M27" i="19" s="1"/>
  <c r="N27" i="19" s="1"/>
  <c r="J29" i="19"/>
  <c r="J81" i="19"/>
  <c r="I37" i="19"/>
  <c r="M37" i="19" s="1"/>
  <c r="N37" i="19" s="1"/>
  <c r="I35" i="19"/>
  <c r="M35" i="19" s="1"/>
  <c r="N35" i="19" s="1"/>
  <c r="I33" i="19"/>
  <c r="M33" i="19" s="1"/>
  <c r="N33" i="19" s="1"/>
  <c r="I31" i="19"/>
  <c r="J31" i="19" s="1"/>
  <c r="I25" i="19"/>
  <c r="J25" i="19" s="1"/>
  <c r="I23" i="19"/>
  <c r="M23" i="19" s="1"/>
  <c r="N23" i="19" s="1"/>
  <c r="I21" i="19"/>
  <c r="M21" i="19" s="1"/>
  <c r="N21" i="19" s="1"/>
  <c r="I19" i="19"/>
  <c r="M19" i="19" s="1"/>
  <c r="N19" i="19" s="1"/>
  <c r="I17" i="19"/>
  <c r="M17" i="19" s="1"/>
  <c r="N17" i="19" s="1"/>
  <c r="I15" i="19"/>
  <c r="M15" i="19" s="1"/>
  <c r="N15" i="19" s="1"/>
  <c r="I11" i="18"/>
  <c r="J11" i="18" s="1"/>
  <c r="I9" i="18"/>
  <c r="J9" i="18" s="1"/>
  <c r="I7" i="18"/>
  <c r="J7" i="18" s="1"/>
  <c r="J17" i="18"/>
  <c r="M17" i="18"/>
  <c r="N17" i="18" s="1"/>
  <c r="J25" i="18"/>
  <c r="M25" i="18"/>
  <c r="N25" i="18" s="1"/>
  <c r="M27" i="18"/>
  <c r="N27" i="18" s="1"/>
  <c r="J27" i="18"/>
  <c r="J21" i="18"/>
  <c r="M29" i="18"/>
  <c r="N29" i="18" s="1"/>
  <c r="J19" i="18"/>
  <c r="M25" i="17"/>
  <c r="N25" i="17" s="1"/>
  <c r="J25" i="17"/>
  <c r="M23" i="17"/>
  <c r="N23" i="17" s="1"/>
  <c r="J23" i="17"/>
  <c r="J21" i="17"/>
  <c r="I19" i="17"/>
  <c r="J19" i="17" s="1"/>
  <c r="I9" i="17"/>
  <c r="J9" i="17" s="1"/>
  <c r="I29" i="17"/>
  <c r="M29" i="17" s="1"/>
  <c r="N29" i="17" s="1"/>
  <c r="I17" i="17"/>
  <c r="J17" i="17" s="1"/>
  <c r="M11" i="17"/>
  <c r="N11" i="17" s="1"/>
  <c r="J29" i="17"/>
  <c r="M13" i="17"/>
  <c r="N13" i="17" s="1"/>
  <c r="J13" i="17"/>
  <c r="J7" i="17"/>
  <c r="J15" i="17"/>
  <c r="I15" i="16"/>
  <c r="M15" i="16" s="1"/>
  <c r="N15" i="16" s="1"/>
  <c r="I29" i="16"/>
  <c r="J29" i="16" s="1"/>
  <c r="I31" i="16"/>
  <c r="J31" i="16" s="1"/>
  <c r="I21" i="16"/>
  <c r="M21" i="16" s="1"/>
  <c r="N21" i="16" s="1"/>
  <c r="I25" i="16"/>
  <c r="M25" i="16" s="1"/>
  <c r="N25" i="16" s="1"/>
  <c r="I9" i="16"/>
  <c r="M9" i="16" s="1"/>
  <c r="N9" i="16" s="1"/>
  <c r="I17" i="16"/>
  <c r="M17" i="16" s="1"/>
  <c r="N17" i="16" s="1"/>
  <c r="I27" i="16"/>
  <c r="M27" i="16" s="1"/>
  <c r="N27" i="16" s="1"/>
  <c r="M33" i="16"/>
  <c r="N33" i="16" s="1"/>
  <c r="I11" i="16"/>
  <c r="J11" i="16" s="1"/>
  <c r="I19" i="16"/>
  <c r="J19" i="16" s="1"/>
  <c r="I25" i="15"/>
  <c r="M25" i="15" s="1"/>
  <c r="N25" i="15" s="1"/>
  <c r="I53" i="15"/>
  <c r="M53" i="15" s="1"/>
  <c r="N53" i="15" s="1"/>
  <c r="I9" i="15"/>
  <c r="J9" i="15" s="1"/>
  <c r="I17" i="15"/>
  <c r="M17" i="15" s="1"/>
  <c r="N17" i="15" s="1"/>
  <c r="I15" i="15"/>
  <c r="M15" i="15" s="1"/>
  <c r="N15" i="15" s="1"/>
  <c r="I23" i="15"/>
  <c r="J23" i="15" s="1"/>
  <c r="I31" i="15"/>
  <c r="J31" i="15" s="1"/>
  <c r="I47" i="15"/>
  <c r="M47" i="15" s="1"/>
  <c r="N47" i="15" s="1"/>
  <c r="I55" i="15"/>
  <c r="M55" i="15" s="1"/>
  <c r="N55" i="15" s="1"/>
  <c r="I41" i="15"/>
  <c r="J41" i="15" s="1"/>
  <c r="I49" i="15"/>
  <c r="M49" i="15" s="1"/>
  <c r="N49" i="15" s="1"/>
  <c r="I33" i="15"/>
  <c r="J33" i="15" s="1"/>
  <c r="I27" i="15"/>
  <c r="M27" i="15" s="1"/>
  <c r="N27" i="15" s="1"/>
  <c r="I7" i="15"/>
  <c r="J7" i="15" s="1"/>
  <c r="K8" i="15" s="1"/>
  <c r="I29" i="15"/>
  <c r="M29" i="15" s="1"/>
  <c r="N29" i="15" s="1"/>
  <c r="I51" i="15"/>
  <c r="J51" i="15" s="1"/>
  <c r="I39" i="15"/>
  <c r="J39" i="15" s="1"/>
  <c r="I11" i="15"/>
  <c r="J11" i="15" s="1"/>
  <c r="I19" i="15"/>
  <c r="J19" i="15" s="1"/>
  <c r="I13" i="15"/>
  <c r="M13" i="15" s="1"/>
  <c r="N13" i="15" s="1"/>
  <c r="I35" i="15"/>
  <c r="M35" i="15" s="1"/>
  <c r="N35" i="15" s="1"/>
  <c r="I21" i="15"/>
  <c r="M21" i="15" s="1"/>
  <c r="N21" i="15" s="1"/>
  <c r="I43" i="15"/>
  <c r="M43" i="15" s="1"/>
  <c r="N43" i="15" s="1"/>
  <c r="M37" i="15"/>
  <c r="N37" i="15" s="1"/>
  <c r="J37" i="15"/>
  <c r="M45" i="15"/>
  <c r="N45" i="15" s="1"/>
  <c r="J45" i="15"/>
  <c r="M31" i="15"/>
  <c r="N31" i="15" s="1"/>
  <c r="I9" i="14"/>
  <c r="J9" i="14" s="1"/>
  <c r="I23" i="14"/>
  <c r="M23" i="14" s="1"/>
  <c r="N23" i="14" s="1"/>
  <c r="J31" i="14"/>
  <c r="I27" i="14"/>
  <c r="M27" i="14" s="1"/>
  <c r="N27" i="14" s="1"/>
  <c r="J29" i="14"/>
  <c r="K38" i="34" l="1"/>
  <c r="O10" i="34"/>
  <c r="O12" i="34" s="1"/>
  <c r="O14" i="34" s="1"/>
  <c r="O16" i="34" s="1"/>
  <c r="O18" i="34" s="1"/>
  <c r="O20" i="34" s="1"/>
  <c r="O22" i="34" s="1"/>
  <c r="O24" i="34" s="1"/>
  <c r="O26" i="34" s="1"/>
  <c r="K12" i="34"/>
  <c r="K14" i="34" s="1"/>
  <c r="K16" i="34" s="1"/>
  <c r="K18" i="34" s="1"/>
  <c r="K20" i="34" s="1"/>
  <c r="K22" i="34" s="1"/>
  <c r="K24" i="34" s="1"/>
  <c r="K26" i="34" s="1"/>
  <c r="K28" i="34" s="1"/>
  <c r="K40" i="34" s="1"/>
  <c r="K42" i="34" s="1"/>
  <c r="K44" i="34" s="1"/>
  <c r="J13" i="23"/>
  <c r="M7" i="23"/>
  <c r="N7" i="23" s="1"/>
  <c r="O8" i="23" s="1"/>
  <c r="O10" i="23" s="1"/>
  <c r="M15" i="14"/>
  <c r="N15" i="14" s="1"/>
  <c r="J11" i="14"/>
  <c r="J21" i="14"/>
  <c r="J13" i="14"/>
  <c r="J27" i="14"/>
  <c r="M17" i="14"/>
  <c r="N17" i="14" s="1"/>
  <c r="M19" i="14"/>
  <c r="N19" i="14" s="1"/>
  <c r="M9" i="14"/>
  <c r="N9" i="14" s="1"/>
  <c r="J7" i="14"/>
  <c r="K8" i="14" s="1"/>
  <c r="K10" i="14" s="1"/>
  <c r="K12" i="14" s="1"/>
  <c r="I35" i="14"/>
  <c r="J23" i="14"/>
  <c r="O12" i="33"/>
  <c r="O14" i="33" s="1"/>
  <c r="O16" i="33" s="1"/>
  <c r="O18" i="33" s="1"/>
  <c r="O20" i="33" s="1"/>
  <c r="O22" i="33" s="1"/>
  <c r="O24" i="33" s="1"/>
  <c r="O26" i="33" s="1"/>
  <c r="O28" i="33" s="1"/>
  <c r="O30" i="33" s="1"/>
  <c r="O32" i="33" s="1"/>
  <c r="O33" i="33" s="1"/>
  <c r="J27" i="17"/>
  <c r="M19" i="17"/>
  <c r="N19" i="17" s="1"/>
  <c r="J11" i="17"/>
  <c r="M9" i="17"/>
  <c r="N9" i="17" s="1"/>
  <c r="J7" i="16"/>
  <c r="K46" i="19"/>
  <c r="K48" i="19" s="1"/>
  <c r="K50" i="19" s="1"/>
  <c r="K52" i="19" s="1"/>
  <c r="K54" i="19" s="1"/>
  <c r="K56" i="19" s="1"/>
  <c r="K58" i="19" s="1"/>
  <c r="K60" i="19" s="1"/>
  <c r="K62" i="19" s="1"/>
  <c r="K64" i="19" s="1"/>
  <c r="K66" i="19" s="1"/>
  <c r="K68" i="19" s="1"/>
  <c r="K70" i="19" s="1"/>
  <c r="K72" i="19" s="1"/>
  <c r="K74" i="19" s="1"/>
  <c r="K76" i="19" s="1"/>
  <c r="K78" i="19" s="1"/>
  <c r="K80" i="19" s="1"/>
  <c r="O46" i="19"/>
  <c r="O48" i="19" s="1"/>
  <c r="O50" i="19" s="1"/>
  <c r="O52" i="19" s="1"/>
  <c r="O54" i="19" s="1"/>
  <c r="O56" i="19" s="1"/>
  <c r="O58" i="19" s="1"/>
  <c r="O60" i="19" s="1"/>
  <c r="O62" i="19" s="1"/>
  <c r="O64" i="19" s="1"/>
  <c r="O66" i="19" s="1"/>
  <c r="O68" i="19" s="1"/>
  <c r="O70" i="19" s="1"/>
  <c r="O72" i="19" s="1"/>
  <c r="O74" i="19" s="1"/>
  <c r="O76" i="19" s="1"/>
  <c r="O78" i="19" s="1"/>
  <c r="O80" i="19" s="1"/>
  <c r="J83" i="19"/>
  <c r="M11" i="19"/>
  <c r="N11" i="19" s="1"/>
  <c r="J38" i="29"/>
  <c r="M34" i="29"/>
  <c r="N34" i="29" s="1"/>
  <c r="J28" i="29"/>
  <c r="J36" i="29"/>
  <c r="J12" i="29"/>
  <c r="J20" i="29"/>
  <c r="M60" i="29"/>
  <c r="N60" i="29" s="1"/>
  <c r="M54" i="29"/>
  <c r="N54" i="29" s="1"/>
  <c r="M8" i="29"/>
  <c r="N8" i="29" s="1"/>
  <c r="O9" i="29" s="1"/>
  <c r="J14" i="29"/>
  <c r="M46" i="29"/>
  <c r="N46" i="29" s="1"/>
  <c r="M56" i="29"/>
  <c r="N56" i="29" s="1"/>
  <c r="M32" i="29"/>
  <c r="N32" i="29" s="1"/>
  <c r="J52" i="29"/>
  <c r="M30" i="29"/>
  <c r="N30" i="29" s="1"/>
  <c r="M42" i="29"/>
  <c r="N42" i="29" s="1"/>
  <c r="M26" i="29"/>
  <c r="N26" i="29" s="1"/>
  <c r="J58" i="29"/>
  <c r="J44" i="29"/>
  <c r="J16" i="29"/>
  <c r="M40" i="29"/>
  <c r="N40" i="29" s="1"/>
  <c r="M10" i="29"/>
  <c r="N10" i="29" s="1"/>
  <c r="J24" i="29"/>
  <c r="J22" i="29"/>
  <c r="M48" i="29"/>
  <c r="N48" i="29" s="1"/>
  <c r="J18" i="29"/>
  <c r="J50" i="29"/>
  <c r="K9" i="29"/>
  <c r="K11" i="29" s="1"/>
  <c r="M37" i="28"/>
  <c r="N37" i="28" s="1"/>
  <c r="J29" i="28"/>
  <c r="J55" i="28"/>
  <c r="J39" i="28"/>
  <c r="J45" i="28"/>
  <c r="J51" i="28"/>
  <c r="J35" i="28"/>
  <c r="J41" i="28"/>
  <c r="J63" i="28"/>
  <c r="J43" i="28"/>
  <c r="J23" i="28"/>
  <c r="M17" i="28"/>
  <c r="N17" i="28" s="1"/>
  <c r="J9" i="28"/>
  <c r="K10" i="28" s="1"/>
  <c r="K12" i="28" s="1"/>
  <c r="K14" i="28" s="1"/>
  <c r="K16" i="28" s="1"/>
  <c r="K18" i="28" s="1"/>
  <c r="K20" i="28" s="1"/>
  <c r="K22" i="28" s="1"/>
  <c r="M19" i="28"/>
  <c r="N19" i="28" s="1"/>
  <c r="M7" i="28"/>
  <c r="N7" i="28" s="1"/>
  <c r="O8" i="28" s="1"/>
  <c r="O10" i="28" s="1"/>
  <c r="O12" i="28" s="1"/>
  <c r="O14" i="28" s="1"/>
  <c r="J49" i="28"/>
  <c r="M15" i="28"/>
  <c r="N15" i="28" s="1"/>
  <c r="M27" i="28"/>
  <c r="N27" i="28" s="1"/>
  <c r="J69" i="28"/>
  <c r="J11" i="28"/>
  <c r="J25" i="28"/>
  <c r="M61" i="28"/>
  <c r="N61" i="28" s="1"/>
  <c r="J53" i="28"/>
  <c r="M57" i="28"/>
  <c r="N57" i="28" s="1"/>
  <c r="J149" i="25"/>
  <c r="J135" i="25"/>
  <c r="M29" i="25"/>
  <c r="N29" i="25" s="1"/>
  <c r="J55" i="25"/>
  <c r="M147" i="25"/>
  <c r="N147" i="25" s="1"/>
  <c r="M109" i="25"/>
  <c r="N109" i="25" s="1"/>
  <c r="J7" i="25"/>
  <c r="K8" i="25" s="1"/>
  <c r="K10" i="25" s="1"/>
  <c r="J15" i="25"/>
  <c r="M143" i="25"/>
  <c r="N143" i="25" s="1"/>
  <c r="J113" i="25"/>
  <c r="J37" i="25"/>
  <c r="J63" i="25"/>
  <c r="J153" i="25"/>
  <c r="J27" i="25"/>
  <c r="M153" i="25"/>
  <c r="N153" i="25" s="1"/>
  <c r="M69" i="25"/>
  <c r="N69" i="25" s="1"/>
  <c r="J43" i="25"/>
  <c r="M21" i="25"/>
  <c r="N21" i="25" s="1"/>
  <c r="M93" i="25"/>
  <c r="N93" i="25" s="1"/>
  <c r="K12" i="25"/>
  <c r="K14" i="25" s="1"/>
  <c r="K16" i="25" s="1"/>
  <c r="K18" i="25" s="1"/>
  <c r="K20" i="25" s="1"/>
  <c r="K22" i="25" s="1"/>
  <c r="K24" i="25" s="1"/>
  <c r="K26" i="25" s="1"/>
  <c r="K28" i="25" s="1"/>
  <c r="K30" i="25" s="1"/>
  <c r="K32" i="25" s="1"/>
  <c r="K34" i="25" s="1"/>
  <c r="K36" i="25" s="1"/>
  <c r="K38" i="25" s="1"/>
  <c r="K40" i="25" s="1"/>
  <c r="K42" i="25" s="1"/>
  <c r="K44" i="25" s="1"/>
  <c r="K46" i="25" s="1"/>
  <c r="K48" i="25" s="1"/>
  <c r="K50" i="25" s="1"/>
  <c r="K52" i="25" s="1"/>
  <c r="K54" i="25" s="1"/>
  <c r="K56" i="25" s="1"/>
  <c r="K58" i="25" s="1"/>
  <c r="K60" i="25" s="1"/>
  <c r="K62" i="25" s="1"/>
  <c r="K64" i="25" s="1"/>
  <c r="K66" i="25" s="1"/>
  <c r="K68" i="25" s="1"/>
  <c r="K70" i="25" s="1"/>
  <c r="K72" i="25" s="1"/>
  <c r="K74" i="25" s="1"/>
  <c r="K76" i="25" s="1"/>
  <c r="K78" i="25" s="1"/>
  <c r="K80" i="25" s="1"/>
  <c r="K82" i="25" s="1"/>
  <c r="K84" i="25" s="1"/>
  <c r="K86" i="25" s="1"/>
  <c r="K88" i="25" s="1"/>
  <c r="K90" i="25" s="1"/>
  <c r="K92" i="25" s="1"/>
  <c r="K94" i="25" s="1"/>
  <c r="K96" i="25" s="1"/>
  <c r="K98" i="25" s="1"/>
  <c r="K100" i="25" s="1"/>
  <c r="K102" i="25" s="1"/>
  <c r="K104" i="25" s="1"/>
  <c r="K106" i="25" s="1"/>
  <c r="K108" i="25" s="1"/>
  <c r="K110" i="25" s="1"/>
  <c r="K112" i="25" s="1"/>
  <c r="K114" i="25" s="1"/>
  <c r="K116" i="25" s="1"/>
  <c r="K118" i="25" s="1"/>
  <c r="K120" i="25" s="1"/>
  <c r="K122" i="25" s="1"/>
  <c r="K124" i="25" s="1"/>
  <c r="K126" i="25" s="1"/>
  <c r="K128" i="25" s="1"/>
  <c r="K130" i="25" s="1"/>
  <c r="K132" i="25" s="1"/>
  <c r="K134" i="25" s="1"/>
  <c r="K136" i="25" s="1"/>
  <c r="K138" i="25" s="1"/>
  <c r="K140" i="25" s="1"/>
  <c r="K142" i="25" s="1"/>
  <c r="K144" i="25" s="1"/>
  <c r="K146" i="25" s="1"/>
  <c r="K148" i="25" s="1"/>
  <c r="K150" i="25" s="1"/>
  <c r="K152" i="25" s="1"/>
  <c r="K154" i="25" s="1"/>
  <c r="K156" i="25" s="1"/>
  <c r="K158" i="25" s="1"/>
  <c r="K160" i="25" s="1"/>
  <c r="O12" i="25"/>
  <c r="O14" i="25"/>
  <c r="O16" i="25" s="1"/>
  <c r="O18" i="25" s="1"/>
  <c r="O20" i="25" s="1"/>
  <c r="O22" i="25" s="1"/>
  <c r="O24" i="25" s="1"/>
  <c r="O26" i="25" s="1"/>
  <c r="O28" i="25" s="1"/>
  <c r="O30" i="25" s="1"/>
  <c r="O32" i="25" s="1"/>
  <c r="O34" i="25" s="1"/>
  <c r="O36" i="25" s="1"/>
  <c r="O38" i="25" s="1"/>
  <c r="O40" i="25" s="1"/>
  <c r="O42" i="25" s="1"/>
  <c r="O44" i="25" s="1"/>
  <c r="O46" i="25" s="1"/>
  <c r="O48" i="25" s="1"/>
  <c r="O50" i="25" s="1"/>
  <c r="O52" i="25" s="1"/>
  <c r="O54" i="25" s="1"/>
  <c r="O56" i="25" s="1"/>
  <c r="O58" i="25" s="1"/>
  <c r="O60" i="25" s="1"/>
  <c r="O62" i="25" s="1"/>
  <c r="O64" i="25" s="1"/>
  <c r="O66" i="25" s="1"/>
  <c r="O68" i="25" s="1"/>
  <c r="O70" i="25" s="1"/>
  <c r="O72" i="25" s="1"/>
  <c r="O74" i="25" s="1"/>
  <c r="O76" i="25" s="1"/>
  <c r="O78" i="25" s="1"/>
  <c r="O80" i="25" s="1"/>
  <c r="O82" i="25" s="1"/>
  <c r="O84" i="25" s="1"/>
  <c r="O86" i="25" s="1"/>
  <c r="O88" i="25" s="1"/>
  <c r="O90" i="25" s="1"/>
  <c r="O92" i="25" s="1"/>
  <c r="O94" i="25" s="1"/>
  <c r="O96" i="25" s="1"/>
  <c r="O98" i="25" s="1"/>
  <c r="O100" i="25" s="1"/>
  <c r="O102" i="25" s="1"/>
  <c r="O104" i="25" s="1"/>
  <c r="O106" i="25" s="1"/>
  <c r="O108" i="25" s="1"/>
  <c r="O110" i="25" s="1"/>
  <c r="O112" i="25" s="1"/>
  <c r="O114" i="25" s="1"/>
  <c r="O116" i="25" s="1"/>
  <c r="O118" i="25" s="1"/>
  <c r="O120" i="25" s="1"/>
  <c r="O122" i="25" s="1"/>
  <c r="O124" i="25" s="1"/>
  <c r="O126" i="25" s="1"/>
  <c r="O128" i="25" s="1"/>
  <c r="O130" i="25" s="1"/>
  <c r="O132" i="25" s="1"/>
  <c r="O134" i="25" s="1"/>
  <c r="O136" i="25" s="1"/>
  <c r="O138" i="25" s="1"/>
  <c r="O140" i="25" s="1"/>
  <c r="O142" i="25" s="1"/>
  <c r="O144" i="25" s="1"/>
  <c r="O146" i="25" s="1"/>
  <c r="O148" i="25" s="1"/>
  <c r="O150" i="25" s="1"/>
  <c r="O152" i="25" s="1"/>
  <c r="O154" i="25" s="1"/>
  <c r="O156" i="25" s="1"/>
  <c r="O158" i="25" s="1"/>
  <c r="O160" i="25" s="1"/>
  <c r="I35" i="23"/>
  <c r="J11" i="23"/>
  <c r="O12" i="23"/>
  <c r="O14" i="23" s="1"/>
  <c r="O16" i="23" s="1"/>
  <c r="O18" i="23" s="1"/>
  <c r="O20" i="23" s="1"/>
  <c r="O22" i="23" s="1"/>
  <c r="O24" i="23" s="1"/>
  <c r="O26" i="23" s="1"/>
  <c r="O28" i="23" s="1"/>
  <c r="K10" i="23"/>
  <c r="J11" i="21"/>
  <c r="J9" i="21"/>
  <c r="I33" i="21"/>
  <c r="M7" i="21"/>
  <c r="N7" i="21" s="1"/>
  <c r="O8" i="21" s="1"/>
  <c r="O10" i="21" s="1"/>
  <c r="O12" i="21" s="1"/>
  <c r="O14" i="21" s="1"/>
  <c r="O16" i="21" s="1"/>
  <c r="O18" i="21" s="1"/>
  <c r="O20" i="21" s="1"/>
  <c r="O22" i="21" s="1"/>
  <c r="O24" i="21" s="1"/>
  <c r="O26" i="21" s="1"/>
  <c r="O28" i="21" s="1"/>
  <c r="O30" i="21" s="1"/>
  <c r="O32" i="21" s="1"/>
  <c r="O33" i="21" s="1"/>
  <c r="J7" i="21"/>
  <c r="K8" i="21" s="1"/>
  <c r="M19" i="20"/>
  <c r="N19" i="20" s="1"/>
  <c r="M17" i="20"/>
  <c r="N17" i="20" s="1"/>
  <c r="I33" i="20"/>
  <c r="J11" i="20"/>
  <c r="J7" i="20"/>
  <c r="K8" i="20" s="1"/>
  <c r="O10" i="20"/>
  <c r="O12" i="20" s="1"/>
  <c r="O14" i="20" s="1"/>
  <c r="O16" i="20" s="1"/>
  <c r="K10" i="20"/>
  <c r="K12" i="20" s="1"/>
  <c r="K14" i="20" s="1"/>
  <c r="K16" i="20" s="1"/>
  <c r="K18" i="20" s="1"/>
  <c r="K20" i="20" s="1"/>
  <c r="K22" i="20" s="1"/>
  <c r="K24" i="20" s="1"/>
  <c r="K26" i="20" s="1"/>
  <c r="K28" i="20" s="1"/>
  <c r="K30" i="20" s="1"/>
  <c r="K32" i="20" s="1"/>
  <c r="K33" i="20" s="1"/>
  <c r="J23" i="18"/>
  <c r="J13" i="18"/>
  <c r="J27" i="19"/>
  <c r="O12" i="19"/>
  <c r="O14" i="19" s="1"/>
  <c r="O16" i="19" s="1"/>
  <c r="O18" i="19" s="1"/>
  <c r="O20" i="19" s="1"/>
  <c r="O22" i="19" s="1"/>
  <c r="O24" i="19" s="1"/>
  <c r="O26" i="19" s="1"/>
  <c r="O28" i="19" s="1"/>
  <c r="O30" i="19" s="1"/>
  <c r="M39" i="19"/>
  <c r="N39" i="19" s="1"/>
  <c r="K12" i="19"/>
  <c r="K14" i="19" s="1"/>
  <c r="J15" i="19"/>
  <c r="J21" i="19"/>
  <c r="M25" i="19"/>
  <c r="N25" i="19" s="1"/>
  <c r="J23" i="19"/>
  <c r="M81" i="19"/>
  <c r="N81" i="19" s="1"/>
  <c r="J37" i="19"/>
  <c r="J35" i="19"/>
  <c r="J33" i="19"/>
  <c r="M31" i="19"/>
  <c r="N31" i="19" s="1"/>
  <c r="I85" i="19"/>
  <c r="J19" i="19"/>
  <c r="J17" i="19"/>
  <c r="M11" i="18"/>
  <c r="N11" i="18" s="1"/>
  <c r="M9" i="18"/>
  <c r="N9" i="18" s="1"/>
  <c r="M7" i="18"/>
  <c r="N7" i="18" s="1"/>
  <c r="I33" i="18"/>
  <c r="M17" i="17"/>
  <c r="N17" i="17" s="1"/>
  <c r="I32" i="17"/>
  <c r="J15" i="16"/>
  <c r="M13" i="16"/>
  <c r="N13" i="16" s="1"/>
  <c r="I35" i="16"/>
  <c r="O8" i="17"/>
  <c r="K8" i="17"/>
  <c r="K10" i="17" s="1"/>
  <c r="J21" i="16"/>
  <c r="M29" i="16"/>
  <c r="N29" i="16" s="1"/>
  <c r="J25" i="16"/>
  <c r="J13" i="16"/>
  <c r="M31" i="16"/>
  <c r="N31" i="16" s="1"/>
  <c r="J27" i="16"/>
  <c r="M19" i="16"/>
  <c r="N19" i="16" s="1"/>
  <c r="J17" i="16"/>
  <c r="J33" i="16"/>
  <c r="M11" i="16"/>
  <c r="N11" i="16" s="1"/>
  <c r="J9" i="16"/>
  <c r="J53" i="15"/>
  <c r="M41" i="15"/>
  <c r="N41" i="15" s="1"/>
  <c r="J25" i="15"/>
  <c r="M23" i="15"/>
  <c r="N23" i="15" s="1"/>
  <c r="M19" i="15"/>
  <c r="N19" i="15" s="1"/>
  <c r="J55" i="15"/>
  <c r="M39" i="15"/>
  <c r="N39" i="15" s="1"/>
  <c r="M33" i="15"/>
  <c r="N33" i="15" s="1"/>
  <c r="M7" i="15"/>
  <c r="N7" i="15" s="1"/>
  <c r="O8" i="15" s="1"/>
  <c r="J43" i="15"/>
  <c r="K10" i="15"/>
  <c r="K12" i="15" s="1"/>
  <c r="M9" i="15"/>
  <c r="N9" i="15" s="1"/>
  <c r="O10" i="15" s="1"/>
  <c r="J47" i="15"/>
  <c r="J17" i="15"/>
  <c r="J15" i="15"/>
  <c r="J27" i="15"/>
  <c r="M11" i="15"/>
  <c r="N11" i="15" s="1"/>
  <c r="J49" i="15"/>
  <c r="M51" i="15"/>
  <c r="N51" i="15" s="1"/>
  <c r="J29" i="15"/>
  <c r="J35" i="15"/>
  <c r="J21" i="15"/>
  <c r="J13" i="15"/>
  <c r="M31" i="14"/>
  <c r="N31" i="14" s="1"/>
  <c r="O8" i="14"/>
  <c r="O32" i="23" l="1"/>
  <c r="O34" i="23" s="1"/>
  <c r="O35" i="23" s="1"/>
  <c r="O30" i="23"/>
  <c r="O28" i="34"/>
  <c r="O40" i="34" s="1"/>
  <c r="O42" i="34" s="1"/>
  <c r="O44" i="34" s="1"/>
  <c r="O46" i="34" s="1"/>
  <c r="O48" i="34" s="1"/>
  <c r="O50" i="34" s="1"/>
  <c r="O51" i="34" s="1"/>
  <c r="K46" i="34"/>
  <c r="K48" i="34" s="1"/>
  <c r="K50" i="34" s="1"/>
  <c r="K51" i="34" s="1"/>
  <c r="K14" i="14"/>
  <c r="K16" i="14" s="1"/>
  <c r="K18" i="14" s="1"/>
  <c r="K20" i="14" s="1"/>
  <c r="K22" i="14" s="1"/>
  <c r="O10" i="14"/>
  <c r="O12" i="14" s="1"/>
  <c r="O14" i="14" s="1"/>
  <c r="O16" i="14" s="1"/>
  <c r="O18" i="14" s="1"/>
  <c r="O20" i="14" s="1"/>
  <c r="O22" i="14" s="1"/>
  <c r="O24" i="14" s="1"/>
  <c r="O26" i="14" s="1"/>
  <c r="O28" i="14" s="1"/>
  <c r="O30" i="14" s="1"/>
  <c r="O32" i="14" s="1"/>
  <c r="O34" i="14" s="1"/>
  <c r="K24" i="14"/>
  <c r="K26" i="14" s="1"/>
  <c r="K28" i="14" s="1"/>
  <c r="K30" i="14" s="1"/>
  <c r="K32" i="14" s="1"/>
  <c r="K12" i="17"/>
  <c r="K14" i="17" s="1"/>
  <c r="K16" i="17" s="1"/>
  <c r="K18" i="17" s="1"/>
  <c r="K20" i="17" s="1"/>
  <c r="K22" i="17" s="1"/>
  <c r="K24" i="17" s="1"/>
  <c r="K26" i="17" s="1"/>
  <c r="K28" i="17" s="1"/>
  <c r="K30" i="17" s="1"/>
  <c r="O10" i="17"/>
  <c r="O12" i="17" s="1"/>
  <c r="O14" i="17" s="1"/>
  <c r="O16" i="17" s="1"/>
  <c r="O18" i="17" s="1"/>
  <c r="O20" i="17" s="1"/>
  <c r="O22" i="17" s="1"/>
  <c r="O24" i="17" s="1"/>
  <c r="O26" i="17" s="1"/>
  <c r="O28" i="17" s="1"/>
  <c r="O30" i="17" s="1"/>
  <c r="O32" i="19"/>
  <c r="O34" i="19" s="1"/>
  <c r="O36" i="19" s="1"/>
  <c r="O38" i="19" s="1"/>
  <c r="O40" i="19" s="1"/>
  <c r="O82" i="19" s="1"/>
  <c r="O84" i="19" s="1"/>
  <c r="O85" i="19" s="1"/>
  <c r="K16" i="19"/>
  <c r="K18" i="19" s="1"/>
  <c r="K20" i="19" s="1"/>
  <c r="K22" i="19" s="1"/>
  <c r="K24" i="19" s="1"/>
  <c r="K26" i="19" s="1"/>
  <c r="K28" i="19" s="1"/>
  <c r="K30" i="19" s="1"/>
  <c r="K32" i="19" s="1"/>
  <c r="K34" i="19" s="1"/>
  <c r="K36" i="19" s="1"/>
  <c r="K38" i="19" s="1"/>
  <c r="K40" i="19" s="1"/>
  <c r="K82" i="19" s="1"/>
  <c r="K84" i="19" s="1"/>
  <c r="K85" i="19" s="1"/>
  <c r="K13" i="29"/>
  <c r="K15" i="29" s="1"/>
  <c r="K17" i="29" s="1"/>
  <c r="K19" i="29" s="1"/>
  <c r="K21" i="29" s="1"/>
  <c r="K23" i="29" s="1"/>
  <c r="K25" i="29" s="1"/>
  <c r="K27" i="29" s="1"/>
  <c r="K29" i="29" s="1"/>
  <c r="K31" i="29" s="1"/>
  <c r="K33" i="29" s="1"/>
  <c r="K35" i="29" s="1"/>
  <c r="K37" i="29" s="1"/>
  <c r="K39" i="29" s="1"/>
  <c r="K41" i="29" s="1"/>
  <c r="K43" i="29" s="1"/>
  <c r="K45" i="29" s="1"/>
  <c r="K47" i="29" s="1"/>
  <c r="K49" i="29" s="1"/>
  <c r="K51" i="29" s="1"/>
  <c r="K53" i="29" s="1"/>
  <c r="K55" i="29" s="1"/>
  <c r="K57" i="29" s="1"/>
  <c r="K59" i="29" s="1"/>
  <c r="K61" i="29" s="1"/>
  <c r="K63" i="29" s="1"/>
  <c r="K65" i="29" s="1"/>
  <c r="K67" i="29" s="1"/>
  <c r="O11" i="29"/>
  <c r="O13" i="29" s="1"/>
  <c r="O15" i="29" s="1"/>
  <c r="O17" i="29" s="1"/>
  <c r="O19" i="29" s="1"/>
  <c r="O21" i="29" s="1"/>
  <c r="O23" i="29" s="1"/>
  <c r="O25" i="29" s="1"/>
  <c r="O27" i="29" s="1"/>
  <c r="O29" i="29" s="1"/>
  <c r="O31" i="29" s="1"/>
  <c r="O33" i="29" s="1"/>
  <c r="O35" i="29" s="1"/>
  <c r="O37" i="29" s="1"/>
  <c r="O39" i="29" s="1"/>
  <c r="O41" i="29" s="1"/>
  <c r="O43" i="29" s="1"/>
  <c r="O45" i="29" s="1"/>
  <c r="O47" i="29" s="1"/>
  <c r="O49" i="29" s="1"/>
  <c r="O51" i="29" s="1"/>
  <c r="O53" i="29" s="1"/>
  <c r="O55" i="29" s="1"/>
  <c r="O57" i="29" s="1"/>
  <c r="O59" i="29" s="1"/>
  <c r="O61" i="29" s="1"/>
  <c r="O63" i="29" s="1"/>
  <c r="O65" i="29" s="1"/>
  <c r="O67" i="29" s="1"/>
  <c r="O70" i="29" s="1"/>
  <c r="O16" i="28"/>
  <c r="O18" i="28" s="1"/>
  <c r="O20" i="28" s="1"/>
  <c r="O22" i="28" s="1"/>
  <c r="O24" i="28" s="1"/>
  <c r="O26" i="28" s="1"/>
  <c r="O28" i="28" s="1"/>
  <c r="O30" i="28" s="1"/>
  <c r="O32" i="28" s="1"/>
  <c r="O34" i="28" s="1"/>
  <c r="O36" i="28" s="1"/>
  <c r="O38" i="28" s="1"/>
  <c r="O40" i="28" s="1"/>
  <c r="O42" i="28" s="1"/>
  <c r="O44" i="28" s="1"/>
  <c r="O46" i="28" s="1"/>
  <c r="O48" i="28" s="1"/>
  <c r="O50" i="28" s="1"/>
  <c r="O52" i="28" s="1"/>
  <c r="O54" i="28" s="1"/>
  <c r="O56" i="28" s="1"/>
  <c r="O58" i="28" s="1"/>
  <c r="O60" i="28" s="1"/>
  <c r="O62" i="28" s="1"/>
  <c r="O64" i="28" s="1"/>
  <c r="O66" i="28" s="1"/>
  <c r="O68" i="28" s="1"/>
  <c r="O70" i="28" s="1"/>
  <c r="O72" i="28" s="1"/>
  <c r="K24" i="28"/>
  <c r="K26" i="28" s="1"/>
  <c r="K28" i="28" s="1"/>
  <c r="K30" i="28" s="1"/>
  <c r="K32" i="28" s="1"/>
  <c r="K34" i="28" s="1"/>
  <c r="K36" i="28" s="1"/>
  <c r="K38" i="28" s="1"/>
  <c r="K40" i="28" s="1"/>
  <c r="K42" i="28" s="1"/>
  <c r="K44" i="28" s="1"/>
  <c r="K46" i="28" s="1"/>
  <c r="K48" i="28" s="1"/>
  <c r="K50" i="28" s="1"/>
  <c r="K52" i="28" s="1"/>
  <c r="K54" i="28" s="1"/>
  <c r="K56" i="28" s="1"/>
  <c r="K58" i="28" s="1"/>
  <c r="K60" i="28" s="1"/>
  <c r="K62" i="28" s="1"/>
  <c r="K64" i="28" s="1"/>
  <c r="K66" i="28" s="1"/>
  <c r="K68" i="28" s="1"/>
  <c r="K70" i="28" s="1"/>
  <c r="K164" i="25"/>
  <c r="K166" i="25" s="1"/>
  <c r="K167" i="25" s="1"/>
  <c r="O164" i="25"/>
  <c r="O166" i="25" s="1"/>
  <c r="O167" i="25" s="1"/>
  <c r="K12" i="23"/>
  <c r="K14" i="23" s="1"/>
  <c r="K16" i="23" s="1"/>
  <c r="K18" i="23" s="1"/>
  <c r="K20" i="23" s="1"/>
  <c r="K22" i="23" s="1"/>
  <c r="K24" i="23" s="1"/>
  <c r="K26" i="23" s="1"/>
  <c r="K28" i="23" s="1"/>
  <c r="K10" i="21"/>
  <c r="K12" i="21" s="1"/>
  <c r="K14" i="21" s="1"/>
  <c r="K16" i="21" s="1"/>
  <c r="K18" i="21" s="1"/>
  <c r="K20" i="21" s="1"/>
  <c r="K22" i="21" s="1"/>
  <c r="K24" i="21" s="1"/>
  <c r="K26" i="21" s="1"/>
  <c r="K28" i="21" s="1"/>
  <c r="K30" i="21" s="1"/>
  <c r="K32" i="21" s="1"/>
  <c r="K33" i="21" s="1"/>
  <c r="O18" i="20"/>
  <c r="O20" i="20" s="1"/>
  <c r="O22" i="20" s="1"/>
  <c r="O24" i="20" s="1"/>
  <c r="O26" i="20" s="1"/>
  <c r="O28" i="20" s="1"/>
  <c r="O30" i="20" s="1"/>
  <c r="O32" i="20" s="1"/>
  <c r="O33" i="20" s="1"/>
  <c r="O8" i="18"/>
  <c r="O10" i="18" s="1"/>
  <c r="O12" i="18" s="1"/>
  <c r="O14" i="18" s="1"/>
  <c r="O16" i="18" s="1"/>
  <c r="O18" i="18" s="1"/>
  <c r="O20" i="18" s="1"/>
  <c r="O22" i="18" s="1"/>
  <c r="O24" i="18" s="1"/>
  <c r="O26" i="18" s="1"/>
  <c r="O28" i="18" s="1"/>
  <c r="O30" i="18" s="1"/>
  <c r="O32" i="18" s="1"/>
  <c r="O33" i="18" s="1"/>
  <c r="O8" i="16"/>
  <c r="O10" i="16" s="1"/>
  <c r="O12" i="16" s="1"/>
  <c r="O14" i="16" s="1"/>
  <c r="O16" i="16" s="1"/>
  <c r="O18" i="16" s="1"/>
  <c r="O20" i="16" s="1"/>
  <c r="O22" i="16" s="1"/>
  <c r="O24" i="16" s="1"/>
  <c r="K8" i="16"/>
  <c r="K10" i="16" s="1"/>
  <c r="K12" i="16" s="1"/>
  <c r="K14" i="16" s="1"/>
  <c r="K16" i="16" s="1"/>
  <c r="K18" i="16" s="1"/>
  <c r="K20" i="16" s="1"/>
  <c r="K22" i="16" s="1"/>
  <c r="K24" i="16" s="1"/>
  <c r="K14" i="15"/>
  <c r="K16" i="15" s="1"/>
  <c r="K18" i="15" s="1"/>
  <c r="K20" i="15" s="1"/>
  <c r="K22" i="15" s="1"/>
  <c r="K24" i="15" s="1"/>
  <c r="K26" i="15" s="1"/>
  <c r="K28" i="15" s="1"/>
  <c r="K30" i="15" s="1"/>
  <c r="K32" i="15" s="1"/>
  <c r="K34" i="15" s="1"/>
  <c r="K36" i="15" s="1"/>
  <c r="K38" i="15" s="1"/>
  <c r="K40" i="15" s="1"/>
  <c r="K42" i="15" s="1"/>
  <c r="K44" i="15" s="1"/>
  <c r="K46" i="15" s="1"/>
  <c r="K48" i="15" s="1"/>
  <c r="K50" i="15" s="1"/>
  <c r="K52" i="15" s="1"/>
  <c r="K54" i="15" s="1"/>
  <c r="K56" i="15" s="1"/>
  <c r="O12" i="15"/>
  <c r="O14" i="15" s="1"/>
  <c r="O16" i="15" s="1"/>
  <c r="O18" i="15" s="1"/>
  <c r="O20" i="15" s="1"/>
  <c r="O22" i="15" s="1"/>
  <c r="O24" i="15" s="1"/>
  <c r="O26" i="15" s="1"/>
  <c r="O28" i="15" s="1"/>
  <c r="O30" i="15" s="1"/>
  <c r="O32" i="15" s="1"/>
  <c r="O34" i="15" s="1"/>
  <c r="O36" i="15" s="1"/>
  <c r="O38" i="15" s="1"/>
  <c r="O40" i="15" s="1"/>
  <c r="O42" i="15" s="1"/>
  <c r="O44" i="15" s="1"/>
  <c r="O46" i="15" s="1"/>
  <c r="O48" i="15" s="1"/>
  <c r="O50" i="15" s="1"/>
  <c r="O52" i="15" s="1"/>
  <c r="O54" i="15" s="1"/>
  <c r="O56" i="15" s="1"/>
  <c r="K30" i="23" l="1"/>
  <c r="K32" i="23" s="1"/>
  <c r="K34" i="23" s="1"/>
  <c r="K35" i="23" s="1"/>
  <c r="K35" i="14"/>
  <c r="O35" i="14"/>
  <c r="K8" i="18"/>
  <c r="K10" i="18" s="1"/>
  <c r="K12" i="18" s="1"/>
  <c r="K14" i="18" s="1"/>
  <c r="K16" i="18" s="1"/>
  <c r="K18" i="18" s="1"/>
  <c r="K20" i="18" s="1"/>
  <c r="K22" i="18" s="1"/>
  <c r="K24" i="18" s="1"/>
  <c r="K26" i="18" s="1"/>
  <c r="K28" i="18" s="1"/>
  <c r="K30" i="18" s="1"/>
  <c r="K32" i="18" s="1"/>
  <c r="K33" i="18" s="1"/>
  <c r="O26" i="16"/>
  <c r="O28" i="16" s="1"/>
  <c r="O30" i="16" s="1"/>
  <c r="O32" i="16" s="1"/>
  <c r="O34" i="16" s="1"/>
  <c r="O35" i="16" s="1"/>
  <c r="K26" i="16"/>
  <c r="K28" i="16" s="1"/>
  <c r="K30" i="16" s="1"/>
  <c r="K32" i="16" s="1"/>
  <c r="K34" i="16" s="1"/>
  <c r="K35" i="16" s="1"/>
  <c r="U23" i="4" l="1"/>
  <c r="T23" i="4"/>
  <c r="S23" i="4"/>
  <c r="M23" i="4" s="1"/>
  <c r="N23" i="4" s="1"/>
  <c r="U35" i="4"/>
  <c r="T35" i="4"/>
  <c r="S35" i="4"/>
  <c r="U33" i="4"/>
  <c r="T33" i="4"/>
  <c r="S33" i="4"/>
  <c r="U31" i="4"/>
  <c r="T31" i="4"/>
  <c r="S31" i="4"/>
  <c r="U29" i="4"/>
  <c r="T29" i="4"/>
  <c r="S29" i="4"/>
  <c r="U27" i="4"/>
  <c r="T27" i="4"/>
  <c r="S27" i="4"/>
  <c r="U25" i="4"/>
  <c r="T25" i="4"/>
  <c r="S25" i="4"/>
  <c r="U21" i="4"/>
  <c r="T21" i="4"/>
  <c r="S21" i="4"/>
  <c r="U19" i="4"/>
  <c r="T19" i="4"/>
  <c r="S19" i="4"/>
  <c r="U17" i="4"/>
  <c r="T17" i="4"/>
  <c r="S17" i="4"/>
  <c r="U15" i="4"/>
  <c r="T15" i="4"/>
  <c r="S15" i="4"/>
  <c r="U13" i="4"/>
  <c r="T13" i="4"/>
  <c r="S13" i="4"/>
  <c r="U11" i="4"/>
  <c r="T11" i="4"/>
  <c r="S11" i="4"/>
  <c r="U9" i="4"/>
  <c r="T9" i="4"/>
  <c r="S9" i="4"/>
  <c r="U7" i="4"/>
  <c r="T7" i="4"/>
  <c r="S7" i="4"/>
  <c r="N35" i="4" l="1"/>
  <c r="I11" i="4"/>
  <c r="M11" i="4" s="1"/>
  <c r="N11" i="4" s="1"/>
  <c r="I7" i="4"/>
  <c r="I15" i="4"/>
  <c r="J15" i="4" s="1"/>
  <c r="I27" i="4"/>
  <c r="M27" i="4" s="1"/>
  <c r="N27" i="4" s="1"/>
  <c r="I9" i="4"/>
  <c r="J9" i="4" s="1"/>
  <c r="I17" i="4"/>
  <c r="J17" i="4" s="1"/>
  <c r="I19" i="4"/>
  <c r="M19" i="4" s="1"/>
  <c r="N19" i="4" s="1"/>
  <c r="I29" i="4"/>
  <c r="J29" i="4" s="1"/>
  <c r="I13" i="4"/>
  <c r="M13" i="4" s="1"/>
  <c r="N13" i="4" s="1"/>
  <c r="I21" i="4"/>
  <c r="M21" i="4" s="1"/>
  <c r="N21" i="4" s="1"/>
  <c r="I31" i="4"/>
  <c r="M31" i="4" s="1"/>
  <c r="N31" i="4" s="1"/>
  <c r="I25" i="4"/>
  <c r="J25" i="4" s="1"/>
  <c r="J33" i="4"/>
  <c r="J23" i="4"/>
  <c r="M7" i="4" l="1"/>
  <c r="N7" i="4" s="1"/>
  <c r="I37" i="4"/>
  <c r="M15" i="4"/>
  <c r="N15" i="4" s="1"/>
  <c r="J35" i="4"/>
  <c r="J11" i="4"/>
  <c r="M29" i="4"/>
  <c r="N29" i="4" s="1"/>
  <c r="J31" i="4"/>
  <c r="J21" i="4"/>
  <c r="M33" i="4"/>
  <c r="N33" i="4" s="1"/>
  <c r="M25" i="4"/>
  <c r="N25" i="4" s="1"/>
  <c r="M9" i="4"/>
  <c r="N9" i="4" s="1"/>
  <c r="J13" i="4"/>
  <c r="M17" i="4"/>
  <c r="N17" i="4" s="1"/>
  <c r="J7" i="4"/>
  <c r="J19" i="4"/>
  <c r="J27" i="4"/>
  <c r="O8" i="4"/>
  <c r="O10" i="4" l="1"/>
  <c r="O12" i="4" s="1"/>
  <c r="O14" i="4" s="1"/>
  <c r="O16" i="4" s="1"/>
  <c r="O18" i="4" s="1"/>
  <c r="K8" i="4"/>
  <c r="K10" i="4" s="1"/>
  <c r="K12" i="4" s="1"/>
  <c r="K14" i="4" s="1"/>
  <c r="K16" i="4" s="1"/>
  <c r="K18" i="4" s="1"/>
  <c r="K20" i="4" s="1"/>
  <c r="K22" i="4" s="1"/>
  <c r="K24" i="4" s="1"/>
  <c r="K26" i="4" s="1"/>
  <c r="K28" i="4" s="1"/>
  <c r="K30" i="4" s="1"/>
  <c r="K32" i="4" s="1"/>
  <c r="K37" i="4" s="1"/>
  <c r="O20" i="4" l="1"/>
  <c r="O22" i="4" s="1"/>
  <c r="O24" i="4" s="1"/>
  <c r="O26" i="4" s="1"/>
  <c r="O28" i="4" s="1"/>
  <c r="O30" i="4" s="1"/>
  <c r="O32" i="4" s="1"/>
  <c r="O37" i="4" s="1"/>
</calcChain>
</file>

<file path=xl/sharedStrings.xml><?xml version="1.0" encoding="utf-8"?>
<sst xmlns="http://schemas.openxmlformats.org/spreadsheetml/2006/main" count="1390" uniqueCount="191">
  <si>
    <t>CABLE SYSTEM:</t>
  </si>
  <si>
    <t>Tusass Connect Segment 1A - AAS BMH-BU AAS</t>
  </si>
  <si>
    <t>POSITION</t>
  </si>
  <si>
    <t>WATER</t>
  </si>
  <si>
    <t>ROUTE DISTANCE</t>
  </si>
  <si>
    <t>CABLE</t>
  </si>
  <si>
    <t>CABLE LENGTH</t>
  </si>
  <si>
    <t>Point
No</t>
  </si>
  <si>
    <t>Point name</t>
  </si>
  <si>
    <t>Latitude    N</t>
  </si>
  <si>
    <t>Longitude    W</t>
  </si>
  <si>
    <t>Depth
(m)</t>
  </si>
  <si>
    <t>Leg Dist
(nm)</t>
  </si>
  <si>
    <t>Leg
Dist
(km)</t>
  </si>
  <si>
    <t>Cum Dist
(km)</t>
  </si>
  <si>
    <t>Slack       %</t>
  </si>
  <si>
    <t>Leg    (nm)</t>
  </si>
  <si>
    <t>Leg
(km)</t>
  </si>
  <si>
    <t>Cum
Cable
(km)</t>
  </si>
  <si>
    <t>Cable
Type
(km)</t>
  </si>
  <si>
    <t>Remarks</t>
  </si>
  <si>
    <t>BMH AAS/Start HDD</t>
  </si>
  <si>
    <t>DA</t>
  </si>
  <si>
    <t xml:space="preserve"> </t>
  </si>
  <si>
    <t>AC 01/Punch Out</t>
  </si>
  <si>
    <t>AC 02</t>
  </si>
  <si>
    <t>Start SSS Survey for ice scars</t>
  </si>
  <si>
    <t>AC 03</t>
  </si>
  <si>
    <t>AC 04</t>
  </si>
  <si>
    <t>AC 05</t>
  </si>
  <si>
    <t>AC 06</t>
  </si>
  <si>
    <t>AC 07</t>
  </si>
  <si>
    <t>AC 08</t>
  </si>
  <si>
    <t>AC 09</t>
  </si>
  <si>
    <t>AC 10</t>
  </si>
  <si>
    <t>AC 11</t>
  </si>
  <si>
    <t>AC 12</t>
  </si>
  <si>
    <t>AC 13</t>
  </si>
  <si>
    <t>AC 14</t>
  </si>
  <si>
    <t>AC 15</t>
  </si>
  <si>
    <t>End of SSS Survey</t>
  </si>
  <si>
    <t>AC 16</t>
  </si>
  <si>
    <t>AC 17</t>
  </si>
  <si>
    <t>AC 18</t>
  </si>
  <si>
    <t xml:space="preserve">AC 19 </t>
  </si>
  <si>
    <t>AC 20</t>
  </si>
  <si>
    <t>AC 21</t>
  </si>
  <si>
    <t>AC 22</t>
  </si>
  <si>
    <t>AC 23</t>
  </si>
  <si>
    <t>AC 24</t>
  </si>
  <si>
    <t>BU ILU</t>
  </si>
  <si>
    <t>AC 01</t>
  </si>
  <si>
    <t>AC 02 - (BU GCN Alt.)</t>
  </si>
  <si>
    <t>Possible position for BU GCN</t>
  </si>
  <si>
    <t>BU GCN</t>
  </si>
  <si>
    <t>SSS Survey from here</t>
  </si>
  <si>
    <t>Start Ploughing</t>
  </si>
  <si>
    <t>SA</t>
  </si>
  <si>
    <t xml:space="preserve">AC 07 </t>
  </si>
  <si>
    <t>BU AAS</t>
  </si>
  <si>
    <t>TOTAL/TRANSEFRRED TO NEXT PAGE</t>
  </si>
  <si>
    <t>Tusass Connect Segment 1.A - Subsegment 1.A.1.- Alternativ route via Manitsoq Island</t>
  </si>
  <si>
    <t>AC 04 on TC Seg. 1.A</t>
  </si>
  <si>
    <t>Common with TC Seg. 1.A</t>
  </si>
  <si>
    <t>AC 06 - Punch out</t>
  </si>
  <si>
    <t>MAN Isl. BMH (1)</t>
  </si>
  <si>
    <t>Tusass Connect Segment 1.A - Subsegment 1.A.1.1 - Alternativ landing point on MAN Isl.</t>
  </si>
  <si>
    <t>AC 04 on TC Seg. 1.A.1.1</t>
  </si>
  <si>
    <t>Common with TC Seg. 1.A.1</t>
  </si>
  <si>
    <t>AC 03/Punch Out</t>
  </si>
  <si>
    <t>MAN Isl. S. BMH (2)</t>
  </si>
  <si>
    <t xml:space="preserve">Tusass Connect Segment 1.A - Subsegment 1.A.2 - Alt. Route via MAN Isl. </t>
  </si>
  <si>
    <t>MAN Isl. N. BMH</t>
  </si>
  <si>
    <t>AC 01 - Punch out</t>
  </si>
  <si>
    <t>AC 19 on TC Seg. 1.A.1</t>
  </si>
  <si>
    <t>Tusass Connect Subsegment 1.A.3 - Michaels Alt.</t>
  </si>
  <si>
    <t>BU GCN (Alternative)</t>
  </si>
  <si>
    <t>End SSS Survey</t>
  </si>
  <si>
    <t>Tusass Connect Subsegment 1.A.4 - Interlink to GCN</t>
  </si>
  <si>
    <t>FS GCN (BU SAR Isl.)</t>
  </si>
  <si>
    <t>Tusass Connect Subsegment 1.A.4.1 - Alt. Link to GCN</t>
  </si>
  <si>
    <t>BU GCN Alternative</t>
  </si>
  <si>
    <t>AC 03 on TC Seg. 1A.4</t>
  </si>
  <si>
    <t>Tusass Connect, Segment 1.B - BU AAS-BU QAQ</t>
  </si>
  <si>
    <t>1 km from EEZ</t>
  </si>
  <si>
    <t>AC 06 PLUP</t>
  </si>
  <si>
    <t>End of burial</t>
  </si>
  <si>
    <t>LWP</t>
  </si>
  <si>
    <t>AC 08 - BU NUUK</t>
  </si>
  <si>
    <t>Cx GC Seg. 4</t>
  </si>
  <si>
    <t>Tusass Connect Segment 1.C - QAQ BMH - BU QAQ</t>
  </si>
  <si>
    <t>Start HDD (WP083)</t>
  </si>
  <si>
    <t>End HDD (WP0485)</t>
  </si>
  <si>
    <t>AC 17 - PLDN</t>
  </si>
  <si>
    <t>AC 19</t>
  </si>
  <si>
    <t>AC 20 - PLUP</t>
  </si>
  <si>
    <t>Cx. GC Seg. 2</t>
  </si>
  <si>
    <t>AC 21 - DA/SA - PLDN</t>
  </si>
  <si>
    <t>1000 m - PLUP</t>
  </si>
  <si>
    <t xml:space="preserve"> SA</t>
  </si>
  <si>
    <t>1500 m - SA/LWP</t>
  </si>
  <si>
    <t>CX GC Seg. 3</t>
  </si>
  <si>
    <t>BU QAQ</t>
  </si>
  <si>
    <t>Tusass Connect Subsegment 1.C.1 - Alternative landing point in QAQ</t>
  </si>
  <si>
    <t>QAQ BMH (2)</t>
  </si>
  <si>
    <t>AC 4/Seg. 1.C Main Route</t>
  </si>
  <si>
    <t>Tusass Connect - Segment 2 - ILU BMH - BU ILU</t>
  </si>
  <si>
    <t>ILU BMH</t>
  </si>
  <si>
    <t>ILU Start HDD (WP0353)</t>
  </si>
  <si>
    <t>ILU HDD/AC 01 (WP0323)</t>
  </si>
  <si>
    <t>Tusass Connect Segment 3 - Nuuk BMH - BU Nuuk</t>
  </si>
  <si>
    <t>Start HDD (WP0534)</t>
  </si>
  <si>
    <t>Survvey completed</t>
  </si>
  <si>
    <t>AC 01 - End HDD (WP0533)</t>
  </si>
  <si>
    <t>AC 14 - Anchor</t>
  </si>
  <si>
    <t>AC 25</t>
  </si>
  <si>
    <t>AC 26</t>
  </si>
  <si>
    <t>AC 27</t>
  </si>
  <si>
    <t>AC 28</t>
  </si>
  <si>
    <t>AC 29</t>
  </si>
  <si>
    <t>AC 30</t>
  </si>
  <si>
    <t>AC 31</t>
  </si>
  <si>
    <t>AC32</t>
  </si>
  <si>
    <t>AC 33</t>
  </si>
  <si>
    <t>AC 34</t>
  </si>
  <si>
    <t>AC 35</t>
  </si>
  <si>
    <t>AC 36</t>
  </si>
  <si>
    <t>AC 37</t>
  </si>
  <si>
    <t>AC 38</t>
  </si>
  <si>
    <t>AC 39</t>
  </si>
  <si>
    <t>AC 40</t>
  </si>
  <si>
    <t>AC 41</t>
  </si>
  <si>
    <t>Start Survey</t>
  </si>
  <si>
    <t>AC 42</t>
  </si>
  <si>
    <t>AC 43</t>
  </si>
  <si>
    <t>AC 44</t>
  </si>
  <si>
    <t>AC 45</t>
  </si>
  <si>
    <t>AC 46</t>
  </si>
  <si>
    <t>AC 47</t>
  </si>
  <si>
    <t>AC 48</t>
  </si>
  <si>
    <t>AC 49</t>
  </si>
  <si>
    <t>AC 50</t>
  </si>
  <si>
    <t>AC 51</t>
  </si>
  <si>
    <t>AC 52</t>
  </si>
  <si>
    <t>AC 53</t>
  </si>
  <si>
    <t>AC 54</t>
  </si>
  <si>
    <t>AC 55</t>
  </si>
  <si>
    <t>AC 56</t>
  </si>
  <si>
    <t>AC 57</t>
  </si>
  <si>
    <t>AC 58</t>
  </si>
  <si>
    <t>Start SSS Survey</t>
  </si>
  <si>
    <t>AC 59 - DA/SA</t>
  </si>
  <si>
    <t>AC 60 - PLDN</t>
  </si>
  <si>
    <t>Start ploughing</t>
  </si>
  <si>
    <t>AC 61</t>
  </si>
  <si>
    <t>AC 66 - PLUP</t>
  </si>
  <si>
    <t>AC 67 - CX GC Segment 3</t>
  </si>
  <si>
    <t>AC 68 - PLDN</t>
  </si>
  <si>
    <t>AC 69</t>
  </si>
  <si>
    <t>AC 70 - PLUP</t>
  </si>
  <si>
    <t>End of ploughing</t>
  </si>
  <si>
    <t>AC 71</t>
  </si>
  <si>
    <t>AC 72 - SA/LWP</t>
  </si>
  <si>
    <t>AC 73</t>
  </si>
  <si>
    <t>AC 74</t>
  </si>
  <si>
    <t>AC 75</t>
  </si>
  <si>
    <t>AC 76</t>
  </si>
  <si>
    <t>AC - BU PAM</t>
  </si>
  <si>
    <t>AC - CX GC Seg. 4</t>
  </si>
  <si>
    <t>AC</t>
  </si>
  <si>
    <t>AC - BU IQA</t>
  </si>
  <si>
    <t>BU NUUK</t>
  </si>
  <si>
    <t>Tusass Connect - Segment 4A and 5A towards Uumannaq and Upernavik</t>
  </si>
  <si>
    <t>AC 01 - BU UPV</t>
  </si>
  <si>
    <t>AC 01 - BU UUM/UPV - PLDN</t>
  </si>
  <si>
    <t>BU AAS/ILU</t>
  </si>
  <si>
    <t>Tusass Connect - Segment 4A and 5A towards Uumannaq and Upernavik (Alt)</t>
  </si>
  <si>
    <t>BU UPV</t>
  </si>
  <si>
    <t xml:space="preserve">AC 01  </t>
  </si>
  <si>
    <t>Appr. 1 km from EEZ</t>
  </si>
  <si>
    <t>AC 08/BU UUM</t>
  </si>
  <si>
    <t>Tusass Connect, Segment 6 - PAM BMH - BU PAM</t>
  </si>
  <si>
    <t>Start HDD (WP0504)</t>
  </si>
  <si>
    <t>End HDD (WP0510)</t>
  </si>
  <si>
    <t>.</t>
  </si>
  <si>
    <t>AC 15 - PLDN</t>
  </si>
  <si>
    <t>AC 18 - PLUP</t>
  </si>
  <si>
    <t>BU PAM</t>
  </si>
  <si>
    <t>Tusass Connect Segment 6 - Alternative landing point in PAM</t>
  </si>
  <si>
    <t>PAM BMH (2)</t>
  </si>
  <si>
    <t>APPENDIX 2.1 - ROUTE POSITION LISTS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</si>
</sst>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-;\-* #,##0.00_-;_-* &quot;-&quot;??_-;_-@_-"/>
    <numFmt numFmtId="165" formatCode="00.0000"/>
    <numFmt numFmtId="166" formatCode="0.000"/>
    <numFmt numFmtId="167" formatCode="##0.00&quot;%&quot;"/>
    <numFmt numFmtId="168" formatCode="00"/>
    <numFmt numFmtId="169" formatCode="000"/>
    <numFmt numFmtId="170" formatCode="0.00_)"/>
    <numFmt numFmtId="171" formatCode="00.000"/>
    <numFmt numFmtId="172" formatCode="0.000_)"/>
    <numFmt numFmtId="173" formatCode="_(* #,##0_);_(* \(#,##0\);_(* &quot;-&quot;??_);_(@_)"/>
    <numFmt numFmtId="174" formatCode="#,##0.000_);\(#,##0.000\)"/>
  </numFmts>
  <fonts count="15">
    <font>
      <sz val="10"/>
      <color theme="1"/>
      <name val="Arial"/>
      <family val="2"/>
    </font>
    <font>
      <sz val="10"/>
      <name val="Arial"/>
      <family val="2"/>
    </font>
    <font>
      <sz val="10"/>
      <name val="FuturaA Bk BT"/>
    </font>
    <font>
      <sz val="10"/>
      <name val="MS Sans Serif"/>
    </font>
    <font>
      <sz val="10"/>
      <name val="Trebuchet MS"/>
      <family val="2"/>
    </font>
    <font>
      <sz val="10"/>
      <color theme="1"/>
      <name val="Arial"/>
      <family val="2"/>
    </font>
    <font>
      <b/>
      <sz val="10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sz val="9"/>
      <color indexed="8"/>
      <name val="Trebuchet MS"/>
      <family val="2"/>
    </font>
    <font>
      <b/>
      <sz val="14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2"/>
      <name val="Trebuchet MS"/>
      <family val="2"/>
    </font>
    <font>
      <b/>
      <sz val="14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125">
        <bgColor rgb="FFFFFF00"/>
      </patternFill>
    </fill>
    <fill>
      <patternFill patternType="solid">
        <fgColor theme="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</cellStyleXfs>
  <cellXfs count="353">
    <xf numFmtId="0" fontId="0" fillId="0" borderId="0" xfId="0"/>
    <xf numFmtId="2" fontId="7" fillId="0" borderId="0" xfId="1" applyNumberFormat="1" applyFont="1" applyAlignment="1">
      <alignment horizontal="right"/>
    </xf>
    <xf numFmtId="0" fontId="7" fillId="0" borderId="0" xfId="1" applyFont="1"/>
    <xf numFmtId="167" fontId="7" fillId="0" borderId="0" xfId="1" applyNumberFormat="1" applyFont="1" applyAlignment="1">
      <alignment horizontal="center"/>
    </xf>
    <xf numFmtId="166" fontId="7" fillId="0" borderId="0" xfId="1" applyNumberFormat="1" applyFont="1" applyAlignment="1">
      <alignment horizontal="right"/>
    </xf>
    <xf numFmtId="166" fontId="7" fillId="0" borderId="0" xfId="1" applyNumberFormat="1" applyFont="1"/>
    <xf numFmtId="0" fontId="7" fillId="0" borderId="0" xfId="1" applyFont="1" applyAlignment="1">
      <alignment horizontal="left"/>
    </xf>
    <xf numFmtId="168" fontId="7" fillId="0" borderId="0" xfId="1" applyNumberFormat="1" applyFont="1" applyAlignment="1">
      <alignment horizontal="right"/>
    </xf>
    <xf numFmtId="171" fontId="7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171" fontId="7" fillId="0" borderId="0" xfId="1" applyNumberFormat="1" applyFont="1"/>
    <xf numFmtId="1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4" fillId="0" borderId="0" xfId="1" applyFont="1" applyAlignment="1">
      <alignment horizontal="center" vertical="justify"/>
    </xf>
    <xf numFmtId="0" fontId="8" fillId="0" borderId="8" xfId="1" applyFont="1" applyBorder="1"/>
    <xf numFmtId="0" fontId="8" fillId="0" borderId="5" xfId="1" applyFont="1" applyBorder="1"/>
    <xf numFmtId="166" fontId="8" fillId="0" borderId="5" xfId="1" applyNumberFormat="1" applyFont="1" applyBorder="1"/>
    <xf numFmtId="0" fontId="8" fillId="0" borderId="0" xfId="1" applyFont="1"/>
    <xf numFmtId="174" fontId="9" fillId="1" borderId="1" xfId="0" applyNumberFormat="1" applyFont="1" applyFill="1" applyBorder="1"/>
    <xf numFmtId="174" fontId="9" fillId="0" borderId="1" xfId="0" applyNumberFormat="1" applyFont="1" applyBorder="1"/>
    <xf numFmtId="0" fontId="9" fillId="1" borderId="1" xfId="0" applyFont="1" applyFill="1" applyBorder="1" applyAlignment="1">
      <alignment horizontal="center" vertical="center"/>
    </xf>
    <xf numFmtId="0" fontId="9" fillId="1" borderId="1" xfId="0" applyFont="1" applyFill="1" applyBorder="1" applyAlignment="1">
      <alignment horizontal="center"/>
    </xf>
    <xf numFmtId="0" fontId="9" fillId="0" borderId="15" xfId="0" applyFont="1" applyBorder="1"/>
    <xf numFmtId="0" fontId="8" fillId="0" borderId="0" xfId="0" applyFont="1"/>
    <xf numFmtId="170" fontId="8" fillId="0" borderId="0" xfId="0" applyNumberFormat="1" applyFont="1"/>
    <xf numFmtId="0" fontId="8" fillId="2" borderId="0" xfId="0" applyFont="1" applyFill="1"/>
    <xf numFmtId="0" fontId="8" fillId="0" borderId="0" xfId="1" applyFont="1" applyAlignment="1">
      <alignment horizontal="left"/>
    </xf>
    <xf numFmtId="168" fontId="8" fillId="0" borderId="0" xfId="1" applyNumberFormat="1" applyFont="1" applyAlignment="1">
      <alignment horizontal="right"/>
    </xf>
    <xf numFmtId="171" fontId="8" fillId="0" borderId="0" xfId="1" applyNumberFormat="1" applyFont="1" applyAlignment="1">
      <alignment horizontal="right"/>
    </xf>
    <xf numFmtId="169" fontId="8" fillId="0" borderId="0" xfId="1" applyNumberFormat="1" applyFont="1" applyAlignment="1">
      <alignment horizontal="right"/>
    </xf>
    <xf numFmtId="171" fontId="8" fillId="0" borderId="0" xfId="1" applyNumberFormat="1" applyFont="1"/>
    <xf numFmtId="1" fontId="8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167" fontId="8" fillId="0" borderId="0" xfId="1" applyNumberFormat="1" applyFont="1" applyAlignment="1">
      <alignment horizontal="center"/>
    </xf>
    <xf numFmtId="2" fontId="8" fillId="0" borderId="0" xfId="1" applyNumberFormat="1" applyFont="1" applyAlignment="1">
      <alignment horizontal="right"/>
    </xf>
    <xf numFmtId="166" fontId="8" fillId="0" borderId="0" xfId="1" applyNumberFormat="1" applyFont="1"/>
    <xf numFmtId="166" fontId="8" fillId="0" borderId="5" xfId="1" applyNumberFormat="1" applyFont="1" applyBorder="1" applyAlignment="1">
      <alignment horizontal="right"/>
    </xf>
    <xf numFmtId="167" fontId="8" fillId="0" borderId="5" xfId="1" applyNumberFormat="1" applyFont="1" applyBorder="1" applyAlignment="1">
      <alignment horizontal="center" wrapText="1"/>
    </xf>
    <xf numFmtId="166" fontId="8" fillId="0" borderId="5" xfId="1" applyNumberFormat="1" applyFont="1" applyBorder="1" applyAlignment="1">
      <alignment horizontal="center"/>
    </xf>
    <xf numFmtId="166" fontId="8" fillId="0" borderId="7" xfId="1" applyNumberFormat="1" applyFont="1" applyBorder="1" applyAlignment="1">
      <alignment horizontal="right"/>
    </xf>
    <xf numFmtId="166" fontId="8" fillId="0" borderId="8" xfId="1" applyNumberFormat="1" applyFont="1" applyBorder="1"/>
    <xf numFmtId="0" fontId="6" fillId="0" borderId="0" xfId="1" applyFont="1" applyAlignment="1">
      <alignment vertical="center"/>
    </xf>
    <xf numFmtId="167" fontId="6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vertical="center"/>
    </xf>
    <xf numFmtId="1" fontId="6" fillId="5" borderId="1" xfId="1" applyNumberFormat="1" applyFont="1" applyFill="1" applyBorder="1" applyAlignment="1">
      <alignment horizontal="center" vertical="center"/>
    </xf>
    <xf numFmtId="166" fontId="6" fillId="5" borderId="1" xfId="1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167" fontId="10" fillId="0" borderId="0" xfId="1" applyNumberFormat="1" applyFont="1" applyAlignment="1">
      <alignment horizontal="center" vertical="center"/>
    </xf>
    <xf numFmtId="166" fontId="10" fillId="0" borderId="0" xfId="1" applyNumberFormat="1" applyFont="1" applyAlignment="1">
      <alignment horizontal="right" vertical="center"/>
    </xf>
    <xf numFmtId="166" fontId="10" fillId="0" borderId="0" xfId="1" applyNumberFormat="1" applyFont="1" applyAlignment="1">
      <alignment vertical="center"/>
    </xf>
    <xf numFmtId="0" fontId="9" fillId="0" borderId="0" xfId="0" applyFont="1"/>
    <xf numFmtId="2" fontId="10" fillId="5" borderId="14" xfId="1" applyNumberFormat="1" applyFont="1" applyFill="1" applyBorder="1" applyAlignment="1">
      <alignment horizontal="right" vertical="center"/>
    </xf>
    <xf numFmtId="2" fontId="6" fillId="5" borderId="18" xfId="1" applyNumberFormat="1" applyFont="1" applyFill="1" applyBorder="1" applyAlignment="1">
      <alignment horizontal="right" vertical="center"/>
    </xf>
    <xf numFmtId="0" fontId="4" fillId="5" borderId="22" xfId="1" applyFont="1" applyFill="1" applyBorder="1" applyAlignment="1">
      <alignment horizontal="center" vertical="center" wrapText="1"/>
    </xf>
    <xf numFmtId="0" fontId="4" fillId="5" borderId="23" xfId="1" applyFont="1" applyFill="1" applyBorder="1" applyAlignment="1">
      <alignment horizontal="center" vertical="center" wrapText="1"/>
    </xf>
    <xf numFmtId="1" fontId="4" fillId="5" borderId="23" xfId="1" applyNumberFormat="1" applyFont="1" applyFill="1" applyBorder="1" applyAlignment="1">
      <alignment horizontal="center" vertical="center" wrapText="1"/>
    </xf>
    <xf numFmtId="166" fontId="4" fillId="5" borderId="23" xfId="1" applyNumberFormat="1" applyFont="1" applyFill="1" applyBorder="1" applyAlignment="1">
      <alignment horizontal="center" vertical="center" wrapText="1"/>
    </xf>
    <xf numFmtId="167" fontId="4" fillId="5" borderId="23" xfId="1" applyNumberFormat="1" applyFont="1" applyFill="1" applyBorder="1" applyAlignment="1">
      <alignment horizontal="center" vertical="center" wrapText="1"/>
    </xf>
    <xf numFmtId="166" fontId="8" fillId="0" borderId="9" xfId="1" applyNumberFormat="1" applyFont="1" applyBorder="1" applyAlignment="1">
      <alignment horizontal="left"/>
    </xf>
    <xf numFmtId="0" fontId="9" fillId="2" borderId="0" xfId="0" applyFont="1" applyFill="1"/>
    <xf numFmtId="0" fontId="9" fillId="0" borderId="20" xfId="0" applyFont="1" applyBorder="1"/>
    <xf numFmtId="172" fontId="9" fillId="0" borderId="6" xfId="0" applyNumberFormat="1" applyFont="1" applyBorder="1"/>
    <xf numFmtId="0" fontId="9" fillId="0" borderId="6" xfId="0" applyFont="1" applyBorder="1"/>
    <xf numFmtId="173" fontId="9" fillId="0" borderId="27" xfId="5" applyNumberFormat="1" applyFont="1" applyFill="1" applyBorder="1" applyAlignment="1" applyProtection="1">
      <alignment horizontal="center" vertical="center"/>
    </xf>
    <xf numFmtId="174" fontId="9" fillId="1" borderId="0" xfId="0" applyNumberFormat="1" applyFont="1" applyFill="1"/>
    <xf numFmtId="174" fontId="9" fillId="1" borderId="6" xfId="0" applyNumberFormat="1" applyFont="1" applyFill="1" applyBorder="1"/>
    <xf numFmtId="174" fontId="9" fillId="0" borderId="6" xfId="0" applyNumberFormat="1" applyFont="1" applyBorder="1"/>
    <xf numFmtId="0" fontId="9" fillId="1" borderId="20" xfId="0" applyFont="1" applyFill="1" applyBorder="1" applyAlignment="1">
      <alignment horizontal="center" vertical="center"/>
    </xf>
    <xf numFmtId="174" fontId="9" fillId="1" borderId="20" xfId="0" applyNumberFormat="1" applyFont="1" applyFill="1" applyBorder="1"/>
    <xf numFmtId="0" fontId="9" fillId="1" borderId="20" xfId="0" applyFont="1" applyFill="1" applyBorder="1" applyAlignment="1">
      <alignment horizontal="center"/>
    </xf>
    <xf numFmtId="0" fontId="9" fillId="0" borderId="1" xfId="0" applyFont="1" applyBorder="1"/>
    <xf numFmtId="172" fontId="9" fillId="0" borderId="1" xfId="0" applyNumberFormat="1" applyFont="1" applyBorder="1"/>
    <xf numFmtId="173" fontId="9" fillId="0" borderId="1" xfId="5" applyNumberFormat="1" applyFont="1" applyFill="1" applyBorder="1" applyAlignment="1" applyProtection="1">
      <alignment horizontal="center" vertical="center"/>
    </xf>
    <xf numFmtId="0" fontId="9" fillId="1" borderId="1" xfId="0" applyFont="1" applyFill="1" applyBorder="1"/>
    <xf numFmtId="172" fontId="9" fillId="1" borderId="1" xfId="0" applyNumberFormat="1" applyFont="1" applyFill="1" applyBorder="1"/>
    <xf numFmtId="173" fontId="9" fillId="1" borderId="1" xfId="5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/>
    </xf>
    <xf numFmtId="173" fontId="9" fillId="1" borderId="1" xfId="5" applyNumberFormat="1" applyFont="1" applyFill="1" applyBorder="1" applyAlignment="1">
      <alignment horizontal="center" vertical="center"/>
    </xf>
    <xf numFmtId="0" fontId="9" fillId="0" borderId="1" xfId="0" quotePrefix="1" applyFont="1" applyBorder="1"/>
    <xf numFmtId="174" fontId="9" fillId="3" borderId="1" xfId="0" applyNumberFormat="1" applyFont="1" applyFill="1" applyBorder="1"/>
    <xf numFmtId="174" fontId="9" fillId="2" borderId="1" xfId="0" applyNumberFormat="1" applyFont="1" applyFill="1" applyBorder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8" fillId="0" borderId="19" xfId="1" applyFont="1" applyBorder="1" applyAlignment="1">
      <alignment horizontal="left"/>
    </xf>
    <xf numFmtId="168" fontId="8" fillId="0" borderId="19" xfId="1" applyNumberFormat="1" applyFont="1" applyBorder="1" applyAlignment="1">
      <alignment horizontal="right"/>
    </xf>
    <xf numFmtId="171" fontId="8" fillId="0" borderId="19" xfId="1" applyNumberFormat="1" applyFont="1" applyBorder="1" applyAlignment="1">
      <alignment horizontal="right"/>
    </xf>
    <xf numFmtId="169" fontId="8" fillId="0" borderId="19" xfId="1" applyNumberFormat="1" applyFont="1" applyBorder="1" applyAlignment="1">
      <alignment horizontal="right"/>
    </xf>
    <xf numFmtId="171" fontId="8" fillId="0" borderId="19" xfId="1" applyNumberFormat="1" applyFont="1" applyBorder="1" applyAlignment="1">
      <alignment horizontal="center"/>
    </xf>
    <xf numFmtId="1" fontId="8" fillId="0" borderId="19" xfId="1" applyNumberFormat="1" applyFont="1" applyBorder="1" applyAlignment="1">
      <alignment horizontal="center" wrapText="1"/>
    </xf>
    <xf numFmtId="166" fontId="8" fillId="0" borderId="19" xfId="1" applyNumberFormat="1" applyFont="1" applyBorder="1" applyAlignment="1">
      <alignment horizontal="right"/>
    </xf>
    <xf numFmtId="0" fontId="8" fillId="0" borderId="19" xfId="1" applyFont="1" applyBorder="1" applyAlignment="1">
      <alignment horizontal="center" wrapText="1"/>
    </xf>
    <xf numFmtId="167" fontId="8" fillId="0" borderId="19" xfId="1" applyNumberFormat="1" applyFont="1" applyBorder="1" applyAlignment="1">
      <alignment horizontal="center" wrapText="1"/>
    </xf>
    <xf numFmtId="166" fontId="8" fillId="0" borderId="19" xfId="1" applyNumberFormat="1" applyFont="1" applyBorder="1" applyAlignment="1">
      <alignment horizontal="right" wrapText="1"/>
    </xf>
    <xf numFmtId="170" fontId="9" fillId="0" borderId="29" xfId="0" applyNumberFormat="1" applyFont="1" applyBorder="1"/>
    <xf numFmtId="170" fontId="9" fillId="2" borderId="29" xfId="0" applyNumberFormat="1" applyFont="1" applyFill="1" applyBorder="1"/>
    <xf numFmtId="170" fontId="9" fillId="0" borderId="30" xfId="0" applyNumberFormat="1" applyFont="1" applyBorder="1"/>
    <xf numFmtId="0" fontId="9" fillId="0" borderId="31" xfId="0" applyFont="1" applyBorder="1"/>
    <xf numFmtId="0" fontId="9" fillId="0" borderId="32" xfId="0" applyFont="1" applyBorder="1"/>
    <xf numFmtId="173" fontId="9" fillId="0" borderId="17" xfId="5" applyNumberFormat="1" applyFont="1" applyFill="1" applyBorder="1" applyAlignment="1">
      <alignment horizontal="center" vertical="center"/>
    </xf>
    <xf numFmtId="174" fontId="9" fillId="0" borderId="32" xfId="0" applyNumberFormat="1" applyFont="1" applyBorder="1"/>
    <xf numFmtId="174" fontId="9" fillId="0" borderId="33" xfId="0" applyNumberFormat="1" applyFont="1" applyBorder="1"/>
    <xf numFmtId="0" fontId="9" fillId="1" borderId="33" xfId="0" applyFont="1" applyFill="1" applyBorder="1" applyAlignment="1">
      <alignment horizontal="center" vertical="center"/>
    </xf>
    <xf numFmtId="174" fontId="9" fillId="1" borderId="32" xfId="0" applyNumberFormat="1" applyFont="1" applyFill="1" applyBorder="1"/>
    <xf numFmtId="0" fontId="9" fillId="1" borderId="33" xfId="0" applyFont="1" applyFill="1" applyBorder="1" applyAlignment="1">
      <alignment horizontal="center"/>
    </xf>
    <xf numFmtId="0" fontId="9" fillId="1" borderId="34" xfId="0" applyFont="1" applyFill="1" applyBorder="1"/>
    <xf numFmtId="2" fontId="8" fillId="0" borderId="36" xfId="1" applyNumberFormat="1" applyFont="1" applyBorder="1" applyAlignment="1">
      <alignment horizontal="right"/>
    </xf>
    <xf numFmtId="0" fontId="8" fillId="5" borderId="35" xfId="1" applyFont="1" applyFill="1" applyBorder="1" applyAlignment="1">
      <alignment horizontal="center"/>
    </xf>
    <xf numFmtId="0" fontId="8" fillId="5" borderId="0" xfId="1" applyFont="1" applyFill="1" applyAlignment="1">
      <alignment horizontal="center"/>
    </xf>
    <xf numFmtId="0" fontId="7" fillId="5" borderId="0" xfId="1" applyFont="1" applyFill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173" fontId="9" fillId="0" borderId="37" xfId="5" applyNumberFormat="1" applyFont="1" applyFill="1" applyBorder="1" applyAlignment="1" applyProtection="1">
      <alignment horizontal="center" vertical="center"/>
    </xf>
    <xf numFmtId="0" fontId="9" fillId="1" borderId="39" xfId="0" applyFont="1" applyFill="1" applyBorder="1"/>
    <xf numFmtId="172" fontId="9" fillId="1" borderId="7" xfId="0" applyNumberFormat="1" applyFont="1" applyFill="1" applyBorder="1"/>
    <xf numFmtId="0" fontId="9" fillId="1" borderId="7" xfId="0" applyFont="1" applyFill="1" applyBorder="1"/>
    <xf numFmtId="173" fontId="9" fillId="1" borderId="40" xfId="5" applyNumberFormat="1" applyFont="1" applyFill="1" applyBorder="1" applyAlignment="1" applyProtection="1">
      <alignment horizontal="center" vertical="center"/>
    </xf>
    <xf numFmtId="174" fontId="9" fillId="0" borderId="41" xfId="0" applyNumberFormat="1" applyFont="1" applyBorder="1"/>
    <xf numFmtId="174" fontId="9" fillId="0" borderId="7" xfId="0" applyNumberFormat="1" applyFont="1" applyBorder="1"/>
    <xf numFmtId="174" fontId="9" fillId="1" borderId="7" xfId="0" applyNumberFormat="1" applyFont="1" applyFill="1" applyBorder="1"/>
    <xf numFmtId="0" fontId="9" fillId="0" borderId="39" xfId="0" applyFont="1" applyBorder="1" applyAlignment="1">
      <alignment horizontal="center" vertical="center"/>
    </xf>
    <xf numFmtId="174" fontId="9" fillId="0" borderId="39" xfId="0" applyNumberFormat="1" applyFont="1" applyBorder="1"/>
    <xf numFmtId="170" fontId="9" fillId="0" borderId="39" xfId="0" applyNumberFormat="1" applyFont="1" applyBorder="1" applyAlignment="1">
      <alignment horizontal="center"/>
    </xf>
    <xf numFmtId="170" fontId="9" fillId="0" borderId="39" xfId="0" applyNumberFormat="1" applyFont="1" applyBorder="1"/>
    <xf numFmtId="0" fontId="9" fillId="0" borderId="39" xfId="0" applyFont="1" applyBorder="1"/>
    <xf numFmtId="172" fontId="9" fillId="0" borderId="7" xfId="0" applyNumberFormat="1" applyFont="1" applyBorder="1"/>
    <xf numFmtId="0" fontId="9" fillId="0" borderId="7" xfId="0" applyFont="1" applyBorder="1"/>
    <xf numFmtId="173" fontId="9" fillId="0" borderId="40" xfId="5" applyNumberFormat="1" applyFont="1" applyFill="1" applyBorder="1" applyAlignment="1" applyProtection="1">
      <alignment horizontal="center" vertical="center"/>
    </xf>
    <xf numFmtId="174" fontId="9" fillId="1" borderId="41" xfId="0" applyNumberFormat="1" applyFont="1" applyFill="1" applyBorder="1"/>
    <xf numFmtId="0" fontId="9" fillId="1" borderId="39" xfId="0" applyFont="1" applyFill="1" applyBorder="1" applyAlignment="1">
      <alignment horizontal="center" vertical="center"/>
    </xf>
    <xf numFmtId="174" fontId="9" fillId="1" borderId="39" xfId="0" applyNumberFormat="1" applyFont="1" applyFill="1" applyBorder="1"/>
    <xf numFmtId="0" fontId="9" fillId="1" borderId="39" xfId="0" applyFont="1" applyFill="1" applyBorder="1" applyAlignment="1">
      <alignment horizontal="center"/>
    </xf>
    <xf numFmtId="170" fontId="9" fillId="0" borderId="39" xfId="0" quotePrefix="1" applyNumberFormat="1" applyFont="1" applyBorder="1"/>
    <xf numFmtId="170" fontId="9" fillId="2" borderId="39" xfId="0" applyNumberFormat="1" applyFont="1" applyFill="1" applyBorder="1"/>
    <xf numFmtId="0" fontId="9" fillId="2" borderId="39" xfId="0" applyFont="1" applyFill="1" applyBorder="1"/>
    <xf numFmtId="172" fontId="9" fillId="2" borderId="7" xfId="0" applyNumberFormat="1" applyFont="1" applyFill="1" applyBorder="1"/>
    <xf numFmtId="0" fontId="9" fillId="2" borderId="7" xfId="0" applyFont="1" applyFill="1" applyBorder="1"/>
    <xf numFmtId="173" fontId="9" fillId="2" borderId="40" xfId="5" applyNumberFormat="1" applyFont="1" applyFill="1" applyBorder="1" applyAlignment="1" applyProtection="1">
      <alignment horizontal="center" vertical="center"/>
    </xf>
    <xf numFmtId="174" fontId="9" fillId="3" borderId="41" xfId="0" applyNumberFormat="1" applyFont="1" applyFill="1" applyBorder="1"/>
    <xf numFmtId="174" fontId="9" fillId="3" borderId="7" xfId="0" applyNumberFormat="1" applyFont="1" applyFill="1" applyBorder="1"/>
    <xf numFmtId="174" fontId="9" fillId="2" borderId="7" xfId="0" applyNumberFormat="1" applyFont="1" applyFill="1" applyBorder="1"/>
    <xf numFmtId="0" fontId="9" fillId="3" borderId="39" xfId="0" applyFont="1" applyFill="1" applyBorder="1" applyAlignment="1">
      <alignment horizontal="center" vertical="center"/>
    </xf>
    <xf numFmtId="174" fontId="9" fillId="3" borderId="39" xfId="0" applyNumberFormat="1" applyFont="1" applyFill="1" applyBorder="1"/>
    <xf numFmtId="0" fontId="9" fillId="3" borderId="39" xfId="0" applyFont="1" applyFill="1" applyBorder="1" applyAlignment="1">
      <alignment horizontal="center"/>
    </xf>
    <xf numFmtId="174" fontId="9" fillId="2" borderId="41" xfId="0" applyNumberFormat="1" applyFont="1" applyFill="1" applyBorder="1"/>
    <xf numFmtId="0" fontId="9" fillId="1" borderId="38" xfId="0" applyFont="1" applyFill="1" applyBorder="1"/>
    <xf numFmtId="0" fontId="9" fillId="0" borderId="38" xfId="0" applyFont="1" applyBorder="1"/>
    <xf numFmtId="0" fontId="9" fillId="2" borderId="38" xfId="0" applyFont="1" applyFill="1" applyBorder="1"/>
    <xf numFmtId="0" fontId="9" fillId="0" borderId="38" xfId="0" quotePrefix="1" applyFont="1" applyBorder="1"/>
    <xf numFmtId="0" fontId="11" fillId="1" borderId="38" xfId="0" applyFont="1" applyFill="1" applyBorder="1"/>
    <xf numFmtId="0" fontId="12" fillId="1" borderId="39" xfId="0" applyFont="1" applyFill="1" applyBorder="1"/>
    <xf numFmtId="172" fontId="12" fillId="1" borderId="7" xfId="0" applyNumberFormat="1" applyFont="1" applyFill="1" applyBorder="1"/>
    <xf numFmtId="0" fontId="12" fillId="1" borderId="7" xfId="0" applyFont="1" applyFill="1" applyBorder="1"/>
    <xf numFmtId="173" fontId="12" fillId="1" borderId="40" xfId="5" applyNumberFormat="1" applyFont="1" applyFill="1" applyBorder="1" applyAlignment="1" applyProtection="1">
      <alignment horizontal="center" vertical="center"/>
    </xf>
    <xf numFmtId="0" fontId="11" fillId="0" borderId="38" xfId="0" applyFont="1" applyBorder="1"/>
    <xf numFmtId="0" fontId="12" fillId="0" borderId="39" xfId="0" applyFont="1" applyBorder="1"/>
    <xf numFmtId="172" fontId="12" fillId="0" borderId="7" xfId="0" applyNumberFormat="1" applyFont="1" applyBorder="1"/>
    <xf numFmtId="0" fontId="12" fillId="0" borderId="7" xfId="0" applyFont="1" applyBorder="1"/>
    <xf numFmtId="173" fontId="12" fillId="0" borderId="40" xfId="5" applyNumberFormat="1" applyFont="1" applyFill="1" applyBorder="1" applyAlignment="1" applyProtection="1">
      <alignment horizontal="center" vertical="center"/>
    </xf>
    <xf numFmtId="173" fontId="9" fillId="1" borderId="40" xfId="5" applyNumberFormat="1" applyFont="1" applyFill="1" applyBorder="1" applyAlignment="1">
      <alignment horizontal="center" vertical="center"/>
    </xf>
    <xf numFmtId="173" fontId="9" fillId="0" borderId="45" xfId="5" applyNumberFormat="1" applyFont="1" applyFill="1" applyBorder="1" applyAlignment="1" applyProtection="1">
      <alignment horizontal="center" vertical="center"/>
    </xf>
    <xf numFmtId="170" fontId="9" fillId="0" borderId="46" xfId="0" applyNumberFormat="1" applyFont="1" applyBorder="1"/>
    <xf numFmtId="0" fontId="9" fillId="0" borderId="17" xfId="0" applyFont="1" applyBorder="1"/>
    <xf numFmtId="0" fontId="9" fillId="1" borderId="47" xfId="0" applyFont="1" applyFill="1" applyBorder="1" applyAlignment="1">
      <alignment horizontal="center" vertical="center"/>
    </xf>
    <xf numFmtId="0" fontId="9" fillId="1" borderId="47" xfId="0" applyFont="1" applyFill="1" applyBorder="1" applyAlignment="1">
      <alignment horizontal="center"/>
    </xf>
    <xf numFmtId="0" fontId="9" fillId="0" borderId="16" xfId="0" applyFont="1" applyBorder="1"/>
    <xf numFmtId="174" fontId="9" fillId="0" borderId="17" xfId="0" applyNumberFormat="1" applyFont="1" applyBorder="1"/>
    <xf numFmtId="174" fontId="9" fillId="0" borderId="47" xfId="0" applyNumberFormat="1" applyFont="1" applyBorder="1"/>
    <xf numFmtId="174" fontId="9" fillId="1" borderId="17" xfId="0" applyNumberFormat="1" applyFont="1" applyFill="1" applyBorder="1"/>
    <xf numFmtId="0" fontId="9" fillId="1" borderId="48" xfId="0" applyFont="1" applyFill="1" applyBorder="1"/>
    <xf numFmtId="0" fontId="9" fillId="0" borderId="23" xfId="0" applyFont="1" applyBorder="1"/>
    <xf numFmtId="172" fontId="9" fillId="0" borderId="23" xfId="0" applyNumberFormat="1" applyFont="1" applyBorder="1"/>
    <xf numFmtId="173" fontId="9" fillId="0" borderId="23" xfId="5" applyNumberFormat="1" applyFont="1" applyFill="1" applyBorder="1" applyAlignment="1" applyProtection="1">
      <alignment horizontal="center" vertical="center"/>
    </xf>
    <xf numFmtId="174" fontId="9" fillId="1" borderId="23" xfId="0" applyNumberFormat="1" applyFont="1" applyFill="1" applyBorder="1"/>
    <xf numFmtId="174" fontId="9" fillId="0" borderId="23" xfId="0" applyNumberFormat="1" applyFont="1" applyBorder="1"/>
    <xf numFmtId="0" fontId="9" fillId="1" borderId="23" xfId="0" applyFont="1" applyFill="1" applyBorder="1" applyAlignment="1">
      <alignment horizontal="center" vertical="center"/>
    </xf>
    <xf numFmtId="0" fontId="9" fillId="1" borderId="23" xfId="0" applyFont="1" applyFill="1" applyBorder="1" applyAlignment="1">
      <alignment horizontal="center"/>
    </xf>
    <xf numFmtId="170" fontId="9" fillId="0" borderId="23" xfId="0" applyNumberFormat="1" applyFont="1" applyBorder="1"/>
    <xf numFmtId="172" fontId="9" fillId="4" borderId="7" xfId="0" applyNumberFormat="1" applyFont="1" applyFill="1" applyBorder="1"/>
    <xf numFmtId="0" fontId="9" fillId="4" borderId="7" xfId="0" applyFont="1" applyFill="1" applyBorder="1"/>
    <xf numFmtId="174" fontId="9" fillId="6" borderId="1" xfId="0" applyNumberFormat="1" applyFont="1" applyFill="1" applyBorder="1"/>
    <xf numFmtId="170" fontId="9" fillId="4" borderId="29" xfId="0" applyNumberFormat="1" applyFont="1" applyFill="1" applyBorder="1"/>
    <xf numFmtId="2" fontId="10" fillId="5" borderId="53" xfId="1" applyNumberFormat="1" applyFont="1" applyFill="1" applyBorder="1" applyAlignment="1">
      <alignment horizontal="right" vertical="center"/>
    </xf>
    <xf numFmtId="2" fontId="6" fillId="5" borderId="46" xfId="1" applyNumberFormat="1" applyFont="1" applyFill="1" applyBorder="1" applyAlignment="1">
      <alignment horizontal="right" vertical="center"/>
    </xf>
    <xf numFmtId="0" fontId="4" fillId="5" borderId="55" xfId="1" applyFont="1" applyFill="1" applyBorder="1" applyAlignment="1">
      <alignment horizontal="center" vertical="center" wrapText="1"/>
    </xf>
    <xf numFmtId="2" fontId="4" fillId="5" borderId="56" xfId="1" applyNumberFormat="1" applyFont="1" applyFill="1" applyBorder="1" applyAlignment="1">
      <alignment horizontal="center" vertical="center" wrapText="1"/>
    </xf>
    <xf numFmtId="170" fontId="9" fillId="0" borderId="57" xfId="0" applyNumberFormat="1" applyFont="1" applyBorder="1"/>
    <xf numFmtId="170" fontId="9" fillId="0" borderId="57" xfId="0" quotePrefix="1" applyNumberFormat="1" applyFont="1" applyBorder="1"/>
    <xf numFmtId="170" fontId="9" fillId="2" borderId="57" xfId="0" applyNumberFormat="1" applyFont="1" applyFill="1" applyBorder="1"/>
    <xf numFmtId="0" fontId="8" fillId="2" borderId="54" xfId="0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0" fontId="8" fillId="0" borderId="8" xfId="1" applyFont="1" applyBorder="1" applyAlignment="1">
      <alignment horizontal="left"/>
    </xf>
    <xf numFmtId="0" fontId="9" fillId="0" borderId="58" xfId="0" applyFont="1" applyBorder="1"/>
    <xf numFmtId="0" fontId="9" fillId="1" borderId="40" xfId="0" applyFont="1" applyFill="1" applyBorder="1"/>
    <xf numFmtId="0" fontId="9" fillId="0" borderId="40" xfId="0" applyFont="1" applyBorder="1"/>
    <xf numFmtId="0" fontId="9" fillId="0" borderId="40" xfId="0" quotePrefix="1" applyFont="1" applyBorder="1"/>
    <xf numFmtId="0" fontId="9" fillId="4" borderId="40" xfId="0" applyFont="1" applyFill="1" applyBorder="1"/>
    <xf numFmtId="0" fontId="9" fillId="2" borderId="40" xfId="0" applyFont="1" applyFill="1" applyBorder="1"/>
    <xf numFmtId="0" fontId="9" fillId="1" borderId="59" xfId="0" applyFont="1" applyFill="1" applyBorder="1"/>
    <xf numFmtId="0" fontId="9" fillId="2" borderId="59" xfId="0" applyFont="1" applyFill="1" applyBorder="1"/>
    <xf numFmtId="0" fontId="9" fillId="0" borderId="59" xfId="0" applyFont="1" applyBorder="1"/>
    <xf numFmtId="168" fontId="8" fillId="0" borderId="8" xfId="1" applyNumberFormat="1" applyFont="1" applyBorder="1" applyAlignment="1">
      <alignment horizontal="right"/>
    </xf>
    <xf numFmtId="171" fontId="8" fillId="0" borderId="8" xfId="1" applyNumberFormat="1" applyFont="1" applyBorder="1" applyAlignment="1">
      <alignment horizontal="right"/>
    </xf>
    <xf numFmtId="169" fontId="8" fillId="0" borderId="8" xfId="1" applyNumberFormat="1" applyFont="1" applyBorder="1" applyAlignment="1">
      <alignment horizontal="right"/>
    </xf>
    <xf numFmtId="171" fontId="8" fillId="0" borderId="8" xfId="1" applyNumberFormat="1" applyFont="1" applyBorder="1" applyAlignment="1">
      <alignment horizontal="center"/>
    </xf>
    <xf numFmtId="0" fontId="9" fillId="0" borderId="42" xfId="0" applyFont="1" applyBorder="1"/>
    <xf numFmtId="172" fontId="9" fillId="0" borderId="60" xfId="0" applyNumberFormat="1" applyFont="1" applyBorder="1"/>
    <xf numFmtId="0" fontId="9" fillId="0" borderId="60" xfId="0" applyFont="1" applyBorder="1"/>
    <xf numFmtId="172" fontId="9" fillId="0" borderId="61" xfId="0" applyNumberFormat="1" applyFont="1" applyBorder="1"/>
    <xf numFmtId="0" fontId="9" fillId="1" borderId="62" xfId="0" applyFont="1" applyFill="1" applyBorder="1"/>
    <xf numFmtId="172" fontId="9" fillId="1" borderId="63" xfId="0" applyNumberFormat="1" applyFont="1" applyFill="1" applyBorder="1"/>
    <xf numFmtId="0" fontId="9" fillId="0" borderId="62" xfId="0" applyFont="1" applyBorder="1"/>
    <xf numFmtId="172" fontId="9" fillId="0" borderId="63" xfId="0" applyNumberFormat="1" applyFont="1" applyBorder="1"/>
    <xf numFmtId="0" fontId="9" fillId="4" borderId="62" xfId="0" applyFont="1" applyFill="1" applyBorder="1"/>
    <xf numFmtId="172" fontId="9" fillId="4" borderId="63" xfId="0" applyNumberFormat="1" applyFont="1" applyFill="1" applyBorder="1"/>
    <xf numFmtId="0" fontId="9" fillId="2" borderId="62" xfId="0" applyFont="1" applyFill="1" applyBorder="1"/>
    <xf numFmtId="172" fontId="9" fillId="2" borderId="63" xfId="0" applyNumberFormat="1" applyFont="1" applyFill="1" applyBorder="1"/>
    <xf numFmtId="0" fontId="9" fillId="1" borderId="43" xfId="0" applyFont="1" applyFill="1" applyBorder="1"/>
    <xf numFmtId="172" fontId="9" fillId="1" borderId="44" xfId="0" applyNumberFormat="1" applyFont="1" applyFill="1" applyBorder="1"/>
    <xf numFmtId="0" fontId="9" fillId="0" borderId="43" xfId="0" applyFont="1" applyBorder="1"/>
    <xf numFmtId="172" fontId="9" fillId="0" borderId="44" xfId="0" applyNumberFormat="1" applyFont="1" applyBorder="1"/>
    <xf numFmtId="173" fontId="9" fillId="0" borderId="41" xfId="5" applyNumberFormat="1" applyFont="1" applyFill="1" applyBorder="1" applyAlignment="1" applyProtection="1">
      <alignment horizontal="center" vertical="center"/>
    </xf>
    <xf numFmtId="173" fontId="9" fillId="1" borderId="41" xfId="5" applyNumberFormat="1" applyFont="1" applyFill="1" applyBorder="1" applyAlignment="1" applyProtection="1">
      <alignment horizontal="center" vertical="center"/>
    </xf>
    <xf numFmtId="173" fontId="9" fillId="4" borderId="41" xfId="5" applyNumberFormat="1" applyFont="1" applyFill="1" applyBorder="1" applyAlignment="1" applyProtection="1">
      <alignment horizontal="center" vertical="center"/>
    </xf>
    <xf numFmtId="173" fontId="9" fillId="2" borderId="41" xfId="5" applyNumberFormat="1" applyFont="1" applyFill="1" applyBorder="1" applyAlignment="1" applyProtection="1">
      <alignment horizontal="center" vertical="center"/>
    </xf>
    <xf numFmtId="173" fontId="9" fillId="1" borderId="3" xfId="5" applyNumberFormat="1" applyFont="1" applyFill="1" applyBorder="1" applyAlignment="1" applyProtection="1">
      <alignment horizontal="center" vertical="center"/>
    </xf>
    <xf numFmtId="173" fontId="9" fillId="0" borderId="3" xfId="5" applyNumberFormat="1" applyFont="1" applyFill="1" applyBorder="1" applyAlignment="1" applyProtection="1">
      <alignment horizontal="center" vertical="center"/>
    </xf>
    <xf numFmtId="0" fontId="9" fillId="1" borderId="0" xfId="0" applyFont="1" applyFill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1" borderId="41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166" fontId="8" fillId="0" borderId="8" xfId="1" applyNumberFormat="1" applyFont="1" applyBorder="1" applyAlignment="1">
      <alignment horizontal="right"/>
    </xf>
    <xf numFmtId="174" fontId="9" fillId="1" borderId="42" xfId="0" applyNumberFormat="1" applyFont="1" applyFill="1" applyBorder="1"/>
    <xf numFmtId="174" fontId="9" fillId="1" borderId="60" xfId="0" applyNumberFormat="1" applyFont="1" applyFill="1" applyBorder="1"/>
    <xf numFmtId="174" fontId="9" fillId="0" borderId="61" xfId="0" applyNumberFormat="1" applyFont="1" applyBorder="1"/>
    <xf numFmtId="174" fontId="9" fillId="0" borderId="62" xfId="0" applyNumberFormat="1" applyFont="1" applyBorder="1"/>
    <xf numFmtId="174" fontId="9" fillId="1" borderId="63" xfId="0" applyNumberFormat="1" applyFont="1" applyFill="1" applyBorder="1"/>
    <xf numFmtId="174" fontId="9" fillId="1" borderId="62" xfId="0" applyNumberFormat="1" applyFont="1" applyFill="1" applyBorder="1"/>
    <xf numFmtId="174" fontId="9" fillId="0" borderId="63" xfId="0" applyNumberFormat="1" applyFont="1" applyBorder="1"/>
    <xf numFmtId="174" fontId="9" fillId="3" borderId="62" xfId="0" applyNumberFormat="1" applyFont="1" applyFill="1" applyBorder="1"/>
    <xf numFmtId="174" fontId="9" fillId="2" borderId="63" xfId="0" applyNumberFormat="1" applyFont="1" applyFill="1" applyBorder="1"/>
    <xf numFmtId="174" fontId="9" fillId="2" borderId="62" xfId="0" applyNumberFormat="1" applyFont="1" applyFill="1" applyBorder="1"/>
    <xf numFmtId="174" fontId="9" fillId="0" borderId="43" xfId="0" applyNumberFormat="1" applyFont="1" applyBorder="1"/>
    <xf numFmtId="174" fontId="9" fillId="1" borderId="44" xfId="0" applyNumberFormat="1" applyFont="1" applyFill="1" applyBorder="1"/>
    <xf numFmtId="174" fontId="9" fillId="1" borderId="43" xfId="0" applyNumberFormat="1" applyFont="1" applyFill="1" applyBorder="1"/>
    <xf numFmtId="174" fontId="9" fillId="0" borderId="44" xfId="0" applyNumberFormat="1" applyFont="1" applyBorder="1"/>
    <xf numFmtId="174" fontId="9" fillId="6" borderId="43" xfId="0" applyNumberFormat="1" applyFont="1" applyFill="1" applyBorder="1"/>
    <xf numFmtId="174" fontId="9" fillId="4" borderId="44" xfId="0" applyNumberFormat="1" applyFont="1" applyFill="1" applyBorder="1"/>
    <xf numFmtId="0" fontId="9" fillId="0" borderId="3" xfId="0" applyFont="1" applyBorder="1" applyAlignment="1">
      <alignment horizontal="center" vertical="center"/>
    </xf>
    <xf numFmtId="0" fontId="9" fillId="1" borderId="3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1" borderId="0" xfId="0" applyFont="1" applyFill="1" applyAlignment="1">
      <alignment horizontal="center"/>
    </xf>
    <xf numFmtId="170" fontId="9" fillId="0" borderId="41" xfId="0" applyNumberFormat="1" applyFont="1" applyBorder="1" applyAlignment="1">
      <alignment horizontal="center"/>
    </xf>
    <xf numFmtId="0" fontId="9" fillId="1" borderId="41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70" fontId="9" fillId="0" borderId="4" xfId="0" applyNumberFormat="1" applyFont="1" applyBorder="1" applyAlignment="1">
      <alignment horizontal="center"/>
    </xf>
    <xf numFmtId="0" fontId="9" fillId="1" borderId="4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167" fontId="8" fillId="0" borderId="8" xfId="1" applyNumberFormat="1" applyFont="1" applyBorder="1" applyAlignment="1">
      <alignment horizontal="center" wrapText="1"/>
    </xf>
    <xf numFmtId="166" fontId="8" fillId="0" borderId="8" xfId="1" applyNumberFormat="1" applyFont="1" applyBorder="1" applyAlignment="1">
      <alignment horizontal="right" wrapText="1"/>
    </xf>
    <xf numFmtId="0" fontId="9" fillId="0" borderId="45" xfId="0" applyFont="1" applyBorder="1"/>
    <xf numFmtId="0" fontId="9" fillId="0" borderId="64" xfId="0" applyFont="1" applyBorder="1"/>
    <xf numFmtId="172" fontId="9" fillId="0" borderId="24" xfId="0" applyNumberFormat="1" applyFont="1" applyBorder="1"/>
    <xf numFmtId="0" fontId="9" fillId="0" borderId="24" xfId="0" applyFont="1" applyBorder="1"/>
    <xf numFmtId="172" fontId="9" fillId="0" borderId="26" xfId="0" applyNumberFormat="1" applyFont="1" applyBorder="1"/>
    <xf numFmtId="173" fontId="9" fillId="0" borderId="25" xfId="5" applyNumberFormat="1" applyFont="1" applyFill="1" applyBorder="1" applyAlignment="1" applyProtection="1">
      <alignment horizontal="center" vertical="center"/>
    </xf>
    <xf numFmtId="174" fontId="9" fillId="1" borderId="64" xfId="0" applyNumberFormat="1" applyFont="1" applyFill="1" applyBorder="1"/>
    <xf numFmtId="174" fontId="9" fillId="1" borderId="24" xfId="0" applyNumberFormat="1" applyFont="1" applyFill="1" applyBorder="1"/>
    <xf numFmtId="174" fontId="9" fillId="0" borderId="26" xfId="0" applyNumberFormat="1" applyFont="1" applyBorder="1"/>
    <xf numFmtId="0" fontId="9" fillId="1" borderId="25" xfId="0" applyFont="1" applyFill="1" applyBorder="1" applyAlignment="1">
      <alignment horizontal="center" vertical="center"/>
    </xf>
    <xf numFmtId="0" fontId="9" fillId="1" borderId="25" xfId="0" applyFont="1" applyFill="1" applyBorder="1" applyAlignment="1">
      <alignment horizontal="center"/>
    </xf>
    <xf numFmtId="170" fontId="9" fillId="0" borderId="65" xfId="0" applyNumberFormat="1" applyFont="1" applyBorder="1"/>
    <xf numFmtId="2" fontId="4" fillId="5" borderId="24" xfId="1" applyNumberFormat="1" applyFont="1" applyFill="1" applyBorder="1" applyAlignment="1">
      <alignment horizontal="center" vertical="center" wrapText="1"/>
    </xf>
    <xf numFmtId="166" fontId="8" fillId="0" borderId="66" xfId="1" applyNumberFormat="1" applyFont="1" applyBorder="1" applyAlignment="1">
      <alignment horizontal="left"/>
    </xf>
    <xf numFmtId="166" fontId="8" fillId="0" borderId="8" xfId="1" applyNumberFormat="1" applyFont="1" applyBorder="1" applyAlignment="1">
      <alignment horizontal="center"/>
    </xf>
    <xf numFmtId="166" fontId="8" fillId="0" borderId="6" xfId="1" applyNumberFormat="1" applyFont="1" applyBorder="1" applyAlignment="1">
      <alignment horizontal="right"/>
    </xf>
    <xf numFmtId="0" fontId="4" fillId="0" borderId="0" xfId="1" applyFont="1" applyAlignment="1">
      <alignment horizontal="center" vertical="justify" wrapText="1"/>
    </xf>
    <xf numFmtId="166" fontId="4" fillId="0" borderId="0" xfId="1" applyNumberFormat="1" applyFont="1" applyAlignment="1">
      <alignment horizontal="center" vertical="justify" wrapText="1"/>
    </xf>
    <xf numFmtId="167" fontId="4" fillId="0" borderId="0" xfId="1" applyNumberFormat="1" applyFont="1" applyAlignment="1">
      <alignment horizontal="center" vertical="justify" wrapText="1"/>
    </xf>
    <xf numFmtId="0" fontId="4" fillId="0" borderId="6" xfId="1" applyFont="1" applyBorder="1" applyAlignment="1">
      <alignment horizontal="center" vertical="justify" wrapText="1"/>
    </xf>
    <xf numFmtId="2" fontId="6" fillId="5" borderId="0" xfId="1" applyNumberFormat="1" applyFont="1" applyFill="1" applyAlignment="1">
      <alignment horizontal="right" vertical="center"/>
    </xf>
    <xf numFmtId="0" fontId="4" fillId="0" borderId="3" xfId="1" applyFont="1" applyBorder="1" applyAlignment="1">
      <alignment horizontal="center" vertical="justify" wrapText="1"/>
    </xf>
    <xf numFmtId="170" fontId="9" fillId="7" borderId="30" xfId="0" applyNumberFormat="1" applyFont="1" applyFill="1" applyBorder="1"/>
    <xf numFmtId="170" fontId="9" fillId="7" borderId="57" xfId="0" applyNumberFormat="1" applyFont="1" applyFill="1" applyBorder="1"/>
    <xf numFmtId="170" fontId="9" fillId="7" borderId="57" xfId="0" quotePrefix="1" applyNumberFormat="1" applyFont="1" applyFill="1" applyBorder="1"/>
    <xf numFmtId="170" fontId="9" fillId="7" borderId="29" xfId="0" applyNumberFormat="1" applyFont="1" applyFill="1" applyBorder="1"/>
    <xf numFmtId="1" fontId="6" fillId="5" borderId="5" xfId="1" applyNumberFormat="1" applyFont="1" applyFill="1" applyBorder="1" applyAlignment="1">
      <alignment horizontal="center" vertical="center"/>
    </xf>
    <xf numFmtId="166" fontId="6" fillId="5" borderId="5" xfId="1" applyNumberFormat="1" applyFont="1" applyFill="1" applyBorder="1" applyAlignment="1">
      <alignment horizontal="right" vertical="center"/>
    </xf>
    <xf numFmtId="0" fontId="4" fillId="5" borderId="67" xfId="1" applyFont="1" applyFill="1" applyBorder="1" applyAlignment="1">
      <alignment horizontal="center" vertical="center" wrapText="1"/>
    </xf>
    <xf numFmtId="0" fontId="4" fillId="5" borderId="68" xfId="1" applyFont="1" applyFill="1" applyBorder="1" applyAlignment="1">
      <alignment horizontal="center" vertical="center" wrapText="1"/>
    </xf>
    <xf numFmtId="1" fontId="4" fillId="5" borderId="68" xfId="1" applyNumberFormat="1" applyFont="1" applyFill="1" applyBorder="1" applyAlignment="1">
      <alignment horizontal="center" vertical="center" wrapText="1"/>
    </xf>
    <xf numFmtId="166" fontId="4" fillId="5" borderId="68" xfId="1" applyNumberFormat="1" applyFont="1" applyFill="1" applyBorder="1" applyAlignment="1">
      <alignment horizontal="center" vertical="center" wrapText="1"/>
    </xf>
    <xf numFmtId="167" fontId="4" fillId="5" borderId="68" xfId="1" applyNumberFormat="1" applyFont="1" applyFill="1" applyBorder="1" applyAlignment="1">
      <alignment horizontal="center" vertical="center" wrapText="1"/>
    </xf>
    <xf numFmtId="2" fontId="4" fillId="5" borderId="71" xfId="1" applyNumberFormat="1" applyFont="1" applyFill="1" applyBorder="1" applyAlignment="1">
      <alignment horizontal="center" vertical="center" wrapText="1"/>
    </xf>
    <xf numFmtId="0" fontId="9" fillId="1" borderId="54" xfId="0" applyFont="1" applyFill="1" applyBorder="1"/>
    <xf numFmtId="0" fontId="9" fillId="1" borderId="72" xfId="0" applyFont="1" applyFill="1" applyBorder="1"/>
    <xf numFmtId="172" fontId="9" fillId="1" borderId="2" xfId="0" applyNumberFormat="1" applyFont="1" applyFill="1" applyBorder="1"/>
    <xf numFmtId="0" fontId="9" fillId="1" borderId="2" xfId="0" applyFont="1" applyFill="1" applyBorder="1"/>
    <xf numFmtId="173" fontId="9" fillId="1" borderId="59" xfId="5" applyNumberFormat="1" applyFont="1" applyFill="1" applyBorder="1" applyAlignment="1" applyProtection="1">
      <alignment horizontal="center" vertical="center"/>
    </xf>
    <xf numFmtId="174" fontId="9" fillId="0" borderId="3" xfId="0" applyNumberFormat="1" applyFont="1" applyBorder="1"/>
    <xf numFmtId="174" fontId="9" fillId="0" borderId="2" xfId="0" applyNumberFormat="1" applyFont="1" applyBorder="1"/>
    <xf numFmtId="174" fontId="9" fillId="1" borderId="2" xfId="0" applyNumberFormat="1" applyFont="1" applyFill="1" applyBorder="1"/>
    <xf numFmtId="0" fontId="9" fillId="0" borderId="72" xfId="0" applyFont="1" applyBorder="1" applyAlignment="1">
      <alignment horizontal="center" vertical="center"/>
    </xf>
    <xf numFmtId="174" fontId="9" fillId="0" borderId="72" xfId="0" applyNumberFormat="1" applyFont="1" applyBorder="1"/>
    <xf numFmtId="170" fontId="9" fillId="0" borderId="73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165" fontId="4" fillId="5" borderId="24" xfId="1" applyNumberFormat="1" applyFont="1" applyFill="1" applyBorder="1" applyAlignment="1">
      <alignment horizontal="center" vertical="center" wrapText="1"/>
    </xf>
    <xf numFmtId="165" fontId="4" fillId="5" borderId="25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168" fontId="7" fillId="0" borderId="0" xfId="1" applyNumberFormat="1" applyFont="1" applyAlignment="1">
      <alignment horizontal="center"/>
    </xf>
    <xf numFmtId="0" fontId="10" fillId="5" borderId="10" xfId="1" applyFont="1" applyFill="1" applyBorder="1" applyAlignment="1">
      <alignment horizontal="center" vertical="center"/>
    </xf>
    <xf numFmtId="0" fontId="10" fillId="5" borderId="12" xfId="1" applyFont="1" applyFill="1" applyBorder="1" applyAlignment="1">
      <alignment horizontal="center" vertical="center"/>
    </xf>
    <xf numFmtId="168" fontId="10" fillId="5" borderId="21" xfId="1" applyNumberFormat="1" applyFont="1" applyFill="1" applyBorder="1" applyAlignment="1">
      <alignment horizontal="center" vertical="center"/>
    </xf>
    <xf numFmtId="168" fontId="10" fillId="5" borderId="11" xfId="1" applyNumberFormat="1" applyFont="1" applyFill="1" applyBorder="1" applyAlignment="1">
      <alignment horizontal="center" vertical="center"/>
    </xf>
    <xf numFmtId="168" fontId="10" fillId="5" borderId="12" xfId="1" applyNumberFormat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 vertical="center"/>
    </xf>
    <xf numFmtId="168" fontId="6" fillId="5" borderId="2" xfId="1" applyNumberFormat="1" applyFont="1" applyFill="1" applyBorder="1" applyAlignment="1">
      <alignment horizontal="center" vertical="center"/>
    </xf>
    <xf numFmtId="168" fontId="6" fillId="5" borderId="3" xfId="1" applyNumberFormat="1" applyFont="1" applyFill="1" applyBorder="1" applyAlignment="1">
      <alignment horizontal="center" vertical="center"/>
    </xf>
    <xf numFmtId="168" fontId="6" fillId="5" borderId="4" xfId="1" applyNumberFormat="1" applyFont="1" applyFill="1" applyBorder="1" applyAlignment="1">
      <alignment horizontal="center" vertical="center"/>
    </xf>
    <xf numFmtId="166" fontId="6" fillId="5" borderId="2" xfId="1" applyNumberFormat="1" applyFont="1" applyFill="1" applyBorder="1" applyAlignment="1">
      <alignment horizontal="center" vertical="center"/>
    </xf>
    <xf numFmtId="166" fontId="6" fillId="5" borderId="3" xfId="1" applyNumberFormat="1" applyFont="1" applyFill="1" applyBorder="1" applyAlignment="1">
      <alignment horizontal="center" vertical="center"/>
    </xf>
    <xf numFmtId="166" fontId="6" fillId="5" borderId="4" xfId="1" applyNumberFormat="1" applyFont="1" applyFill="1" applyBorder="1" applyAlignment="1">
      <alignment horizontal="center" vertical="center"/>
    </xf>
    <xf numFmtId="167" fontId="6" fillId="5" borderId="2" xfId="1" applyNumberFormat="1" applyFont="1" applyFill="1" applyBorder="1" applyAlignment="1">
      <alignment horizontal="center" vertical="center"/>
    </xf>
    <xf numFmtId="167" fontId="6" fillId="5" borderId="3" xfId="1" applyNumberFormat="1" applyFont="1" applyFill="1" applyBorder="1" applyAlignment="1">
      <alignment horizontal="center" vertical="center"/>
    </xf>
    <xf numFmtId="167" fontId="6" fillId="5" borderId="4" xfId="1" applyNumberFormat="1" applyFont="1" applyFill="1" applyBorder="1" applyAlignment="1">
      <alignment horizontal="center" vertical="center"/>
    </xf>
    <xf numFmtId="168" fontId="13" fillId="5" borderId="21" xfId="1" applyNumberFormat="1" applyFont="1" applyFill="1" applyBorder="1" applyAlignment="1">
      <alignment horizontal="center" vertical="center"/>
    </xf>
    <xf numFmtId="168" fontId="13" fillId="5" borderId="11" xfId="1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0" fontId="10" fillId="5" borderId="49" xfId="1" applyFont="1" applyFill="1" applyBorder="1" applyAlignment="1">
      <alignment horizontal="center" vertical="center"/>
    </xf>
    <xf numFmtId="0" fontId="10" fillId="5" borderId="50" xfId="1" applyFont="1" applyFill="1" applyBorder="1" applyAlignment="1">
      <alignment horizontal="center" vertical="center"/>
    </xf>
    <xf numFmtId="168" fontId="10" fillId="5" borderId="51" xfId="1" applyNumberFormat="1" applyFont="1" applyFill="1" applyBorder="1" applyAlignment="1">
      <alignment horizontal="center" vertical="center"/>
    </xf>
    <xf numFmtId="168" fontId="10" fillId="5" borderId="52" xfId="1" applyNumberFormat="1" applyFont="1" applyFill="1" applyBorder="1" applyAlignment="1">
      <alignment horizontal="center" vertical="center"/>
    </xf>
    <xf numFmtId="168" fontId="10" fillId="5" borderId="50" xfId="1" applyNumberFormat="1" applyFont="1" applyFill="1" applyBorder="1" applyAlignment="1">
      <alignment horizontal="center" vertical="center"/>
    </xf>
    <xf numFmtId="0" fontId="6" fillId="5" borderId="54" xfId="1" applyFont="1" applyFill="1" applyBorder="1" applyAlignment="1">
      <alignment horizontal="center" vertical="center"/>
    </xf>
    <xf numFmtId="165" fontId="4" fillId="5" borderId="69" xfId="1" applyNumberFormat="1" applyFont="1" applyFill="1" applyBorder="1" applyAlignment="1">
      <alignment horizontal="center" vertical="center" wrapText="1"/>
    </xf>
    <xf numFmtId="165" fontId="4" fillId="5" borderId="70" xfId="1" applyNumberFormat="1" applyFont="1" applyFill="1" applyBorder="1" applyAlignment="1">
      <alignment horizontal="center" vertical="center" wrapText="1"/>
    </xf>
    <xf numFmtId="0" fontId="6" fillId="5" borderId="62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168" fontId="6" fillId="5" borderId="7" xfId="1" applyNumberFormat="1" applyFont="1" applyFill="1" applyBorder="1" applyAlignment="1">
      <alignment horizontal="center" vertical="center"/>
    </xf>
    <xf numFmtId="168" fontId="6" fillId="5" borderId="41" xfId="1" applyNumberFormat="1" applyFont="1" applyFill="1" applyBorder="1" applyAlignment="1">
      <alignment horizontal="center" vertical="center"/>
    </xf>
    <xf numFmtId="168" fontId="6" fillId="5" borderId="9" xfId="1" applyNumberFormat="1" applyFont="1" applyFill="1" applyBorder="1" applyAlignment="1">
      <alignment horizontal="center" vertical="center"/>
    </xf>
    <xf numFmtId="166" fontId="6" fillId="5" borderId="7" xfId="1" applyNumberFormat="1" applyFont="1" applyFill="1" applyBorder="1" applyAlignment="1">
      <alignment horizontal="center" vertical="center"/>
    </xf>
    <xf numFmtId="166" fontId="6" fillId="5" borderId="41" xfId="1" applyNumberFormat="1" applyFont="1" applyFill="1" applyBorder="1" applyAlignment="1">
      <alignment horizontal="center" vertical="center"/>
    </xf>
    <xf numFmtId="166" fontId="6" fillId="5" borderId="9" xfId="1" applyNumberFormat="1" applyFont="1" applyFill="1" applyBorder="1" applyAlignment="1">
      <alignment horizontal="center" vertical="center"/>
    </xf>
    <xf numFmtId="167" fontId="6" fillId="5" borderId="7" xfId="1" applyNumberFormat="1" applyFont="1" applyFill="1" applyBorder="1" applyAlignment="1">
      <alignment horizontal="center" vertical="center"/>
    </xf>
    <xf numFmtId="167" fontId="6" fillId="5" borderId="41" xfId="1" applyNumberFormat="1" applyFont="1" applyFill="1" applyBorder="1" applyAlignment="1">
      <alignment horizontal="center" vertical="center"/>
    </xf>
    <xf numFmtId="167" fontId="6" fillId="5" borderId="9" xfId="1" applyNumberFormat="1" applyFont="1" applyFill="1" applyBorder="1" applyAlignment="1">
      <alignment horizontal="center" vertical="center"/>
    </xf>
  </cellXfs>
  <cellStyles count="6">
    <cellStyle name="Komma" xfId="5" builtinId="3"/>
    <cellStyle name="Normal" xfId="0" builtinId="0"/>
    <cellStyle name="Normal 2" xfId="3" xr:uid="{00000000-0005-0000-0000-000001000000}"/>
    <cellStyle name="Normal 3" xfId="4" xr:uid="{00000000-0005-0000-0000-000002000000}"/>
    <cellStyle name="Normal 4" xfId="2" xr:uid="{00000000-0005-0000-0000-000003000000}"/>
    <cellStyle name="Normal_ASN RPL FORMAT1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336096</xdr:colOff>
      <xdr:row>0</xdr:row>
      <xdr:rowOff>73478</xdr:rowOff>
    </xdr:from>
    <xdr:to>
      <xdr:col>8</xdr:col>
      <xdr:colOff>554627</xdr:colOff>
      <xdr:row>2</xdr:row>
      <xdr:rowOff>140153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C4F2F551-67F6-419D-9D0F-ECB00D678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4953" y="73478"/>
          <a:ext cx="1524817" cy="39324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F83AF-7DC1-4EB3-8CD6-A75945058027}">
  <dimension ref="A16:I16"/>
  <sheetViews>
    <sheetView tabSelected="1" view="pageLayout" zoomScale="70" zoomScaleNormal="100" zoomScalePageLayoutView="70" workbookViewId="0">
      <selection activeCell="E5" sqref="E5"/>
    </sheetView>
  </sheetViews>
  <sheetFormatPr defaultRowHeight="12.75"/>
  <sheetData>
    <row r="16" spans="1:9" ht="18">
      <c r="A16" s="310" t="s">
        <v>190</v>
      </c>
      <c r="B16" s="310"/>
      <c r="C16" s="310"/>
      <c r="D16" s="310"/>
      <c r="E16" s="310"/>
      <c r="F16" s="310"/>
      <c r="G16" s="310"/>
      <c r="H16" s="310"/>
      <c r="I16" s="310"/>
    </row>
  </sheetData>
  <mergeCells count="1">
    <mergeCell ref="A16:I16"/>
  </mergeCells>
  <pageMargins left="0.7" right="0.7" top="0.75" bottom="0.75" header="0.3" footer="0.3"/>
  <pageSetup paperSize="9" orientation="portrait" horizontalDpi="1200" verticalDpi="1200" r:id="rId1"/>
  <headerFooter>
    <oddFooter>&amp;LTusass Connect
Contract on Marine Route Survey&amp;R&amp;F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8DE54-4777-487E-B556-5C4DA820506E}">
  <dimension ref="A1:AI81"/>
  <sheetViews>
    <sheetView view="pageBreakPreview" zoomScale="96" zoomScaleNormal="70" zoomScaleSheetLayoutView="96" workbookViewId="0">
      <pane ySplit="3" topLeftCell="A5" activePane="bottomLeft" state="frozen"/>
      <selection pane="bottomLeft" activeCell="A23" sqref="A23:A25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 thickTop="1">
      <c r="B2" s="334" t="s">
        <v>0</v>
      </c>
      <c r="C2" s="335"/>
      <c r="D2" s="336" t="s">
        <v>90</v>
      </c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8"/>
      <c r="Q2" s="187"/>
      <c r="T2" s="49"/>
      <c r="V2" s="50"/>
      <c r="W2" s="51"/>
      <c r="AA2" s="51"/>
    </row>
    <row r="3" spans="2:35" s="42" customFormat="1" ht="15">
      <c r="B3" s="339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188"/>
      <c r="T3" s="43"/>
      <c r="V3" s="44"/>
      <c r="W3" s="45"/>
      <c r="AA3" s="45"/>
    </row>
    <row r="4" spans="2:35" s="17" customFormat="1" ht="15" hidden="1">
      <c r="B4" s="109"/>
      <c r="C4" s="86"/>
      <c r="D4" s="87"/>
      <c r="E4" s="88"/>
      <c r="F4" s="89"/>
      <c r="G4" s="90"/>
      <c r="H4" s="91"/>
      <c r="I4" s="92"/>
      <c r="J4" s="92"/>
      <c r="K4" s="92"/>
      <c r="L4" s="93"/>
      <c r="M4" s="94"/>
      <c r="N4" s="95"/>
      <c r="O4" s="92"/>
      <c r="P4" s="92"/>
      <c r="Q4" s="108"/>
      <c r="R4" s="60"/>
      <c r="S4" s="39"/>
      <c r="T4" s="38"/>
      <c r="U4" s="39"/>
      <c r="V4" s="40"/>
      <c r="W4" s="41"/>
      <c r="X4" s="14"/>
      <c r="Y4" s="15"/>
      <c r="Z4" s="15"/>
      <c r="AA4" s="16"/>
      <c r="AH4" s="37"/>
      <c r="AI4" s="37"/>
    </row>
    <row r="5" spans="2:35" s="23" customFormat="1" ht="15">
      <c r="B5" s="112">
        <v>1</v>
      </c>
      <c r="C5" s="22" t="s">
        <v>91</v>
      </c>
      <c r="D5" s="62">
        <v>60</v>
      </c>
      <c r="E5" s="63">
        <v>44.139000000000003</v>
      </c>
      <c r="F5" s="64">
        <v>46</v>
      </c>
      <c r="G5" s="63">
        <v>0.80300000000000005</v>
      </c>
      <c r="H5" s="117">
        <v>0</v>
      </c>
      <c r="I5" s="66"/>
      <c r="J5" s="67"/>
      <c r="K5" s="68">
        <v>0</v>
      </c>
      <c r="L5" s="69"/>
      <c r="M5" s="70"/>
      <c r="N5" s="67"/>
      <c r="O5" s="68">
        <v>0</v>
      </c>
      <c r="P5" s="71"/>
      <c r="Q5" s="98" t="s">
        <v>23</v>
      </c>
      <c r="R5" s="52"/>
    </row>
    <row r="6" spans="2:35" s="23" customFormat="1" ht="15">
      <c r="B6" s="112"/>
      <c r="C6" s="150"/>
      <c r="D6" s="118"/>
      <c r="E6" s="119"/>
      <c r="F6" s="120"/>
      <c r="G6" s="119"/>
      <c r="H6" s="121"/>
      <c r="I6" s="122">
        <f>(180/PI())*(60*ATAN((SQRT(1-(S6+(T6*U6))^2))/(S6+(T6*U6))))</f>
        <v>0.14710238572867615</v>
      </c>
      <c r="J6" s="123">
        <f>I6*1.852</f>
        <v>0.27243361836950825</v>
      </c>
      <c r="K6" s="124"/>
      <c r="L6" s="125">
        <v>2</v>
      </c>
      <c r="M6" s="126">
        <f>SUM((I6/100)*(100+L6))</f>
        <v>0.15004443344324966</v>
      </c>
      <c r="N6" s="123">
        <f>M6*1.852</f>
        <v>0.27788229073689841</v>
      </c>
      <c r="O6" s="124"/>
      <c r="P6" s="127" t="s">
        <v>22</v>
      </c>
      <c r="Q6" s="191" t="s">
        <v>23</v>
      </c>
      <c r="R6" s="52"/>
      <c r="S6" s="24">
        <f>(SIN(PI()*(D5+E5/60)/180))*(SIN(PI()*(D7+E7/60)/180))</f>
        <v>0.76104078779146622</v>
      </c>
      <c r="T6" s="24">
        <f>(COS(PI()*(D5+E5/60)/180))*(COS(PI()*(D7+E7/60)/180))</f>
        <v>0.23895921213741406</v>
      </c>
      <c r="U6" s="24">
        <f>COS(PI()*(F5-F7+(G5-G7)/60)/180)</f>
        <v>0.99999999646639559</v>
      </c>
    </row>
    <row r="7" spans="2:35" s="23" customFormat="1" ht="15">
      <c r="B7" s="112">
        <v>2</v>
      </c>
      <c r="C7" s="151" t="s">
        <v>92</v>
      </c>
      <c r="D7" s="129">
        <v>60</v>
      </c>
      <c r="E7" s="130">
        <v>44.18</v>
      </c>
      <c r="F7" s="131">
        <v>46</v>
      </c>
      <c r="G7" s="130">
        <v>0.51400000000000001</v>
      </c>
      <c r="H7" s="132">
        <v>57</v>
      </c>
      <c r="I7" s="133"/>
      <c r="J7" s="124"/>
      <c r="K7" s="123">
        <f>J6+K5</f>
        <v>0.27243361836950825</v>
      </c>
      <c r="L7" s="134"/>
      <c r="M7" s="135"/>
      <c r="N7" s="124"/>
      <c r="O7" s="123">
        <f>N6+O5</f>
        <v>0.27788229073689841</v>
      </c>
      <c r="P7" s="136"/>
      <c r="Q7" s="191" t="s">
        <v>23</v>
      </c>
      <c r="R7" s="52"/>
    </row>
    <row r="8" spans="2:35" s="23" customFormat="1" ht="15">
      <c r="B8" s="112"/>
      <c r="C8" s="150"/>
      <c r="D8" s="118"/>
      <c r="E8" s="119"/>
      <c r="F8" s="120"/>
      <c r="G8" s="119"/>
      <c r="H8" s="121"/>
      <c r="I8" s="122">
        <f>(180/PI())*(60*ATAN((SQRT(1-(S8+(T8*U8))^2))/(S8+(T8*U8))))</f>
        <v>1.0408344382097106</v>
      </c>
      <c r="J8" s="123">
        <f>I8*1.852</f>
        <v>1.9276253795643841</v>
      </c>
      <c r="K8" s="124"/>
      <c r="L8" s="125">
        <v>2</v>
      </c>
      <c r="M8" s="126">
        <f>SUM((I8/100)*(100+L8))</f>
        <v>1.0616511269739048</v>
      </c>
      <c r="N8" s="123">
        <f>M8*1.852</f>
        <v>1.9661778871556719</v>
      </c>
      <c r="O8" s="124"/>
      <c r="P8" s="127" t="s">
        <v>22</v>
      </c>
      <c r="Q8" s="191" t="s">
        <v>23</v>
      </c>
      <c r="R8" s="52"/>
      <c r="S8" s="24">
        <f>(SIN(PI()*(D7+E7/60)/180))*(SIN(PI()*(D9+E9/60)/180))</f>
        <v>0.76105182801888815</v>
      </c>
      <c r="T8" s="24">
        <f>(COS(PI()*(D7+E7/60)/180))*(COS(PI()*(D9+E9/60)/180))</f>
        <v>0.23894817188363426</v>
      </c>
      <c r="U8" s="24">
        <f>COS(PI()*(F7-F9+(G7-G9)/60)/180)</f>
        <v>0.99999980859326965</v>
      </c>
    </row>
    <row r="9" spans="2:35" s="23" customFormat="1" ht="15">
      <c r="B9" s="112">
        <v>3</v>
      </c>
      <c r="C9" s="151" t="s">
        <v>51</v>
      </c>
      <c r="D9" s="129">
        <v>60</v>
      </c>
      <c r="E9" s="130">
        <v>44.228000000000002</v>
      </c>
      <c r="F9" s="131">
        <v>45</v>
      </c>
      <c r="G9" s="130">
        <v>58.387</v>
      </c>
      <c r="H9" s="132">
        <v>223</v>
      </c>
      <c r="I9" s="133"/>
      <c r="J9" s="124"/>
      <c r="K9" s="123">
        <f>J8+K7</f>
        <v>2.2000589979338923</v>
      </c>
      <c r="L9" s="134"/>
      <c r="M9" s="135"/>
      <c r="N9" s="124"/>
      <c r="O9" s="123">
        <f>N8+O7</f>
        <v>2.2440601778925702</v>
      </c>
      <c r="P9" s="136"/>
      <c r="Q9" s="192" t="s">
        <v>23</v>
      </c>
      <c r="R9" s="52"/>
    </row>
    <row r="10" spans="2:35" s="23" customFormat="1" ht="15">
      <c r="B10" s="112"/>
      <c r="C10" s="150"/>
      <c r="D10" s="118"/>
      <c r="E10" s="119"/>
      <c r="F10" s="120"/>
      <c r="G10" s="119"/>
      <c r="H10" s="121"/>
      <c r="I10" s="122">
        <f>(180/PI())*(60*ATAN((SQRT(1-(S10+(T10*U10))^2))/(S10+(T10*U10))))</f>
        <v>0.58880335713191567</v>
      </c>
      <c r="J10" s="123">
        <f>I10*1.852</f>
        <v>1.0904638174083079</v>
      </c>
      <c r="K10" s="124"/>
      <c r="L10" s="125">
        <v>2</v>
      </c>
      <c r="M10" s="126">
        <f>SUM((I10/100)*(100+L10))</f>
        <v>0.60057942427455402</v>
      </c>
      <c r="N10" s="123">
        <f>M10*1.852</f>
        <v>1.1122730937564742</v>
      </c>
      <c r="O10" s="124"/>
      <c r="P10" s="127" t="s">
        <v>22</v>
      </c>
      <c r="Q10" s="191" t="s">
        <v>23</v>
      </c>
      <c r="R10" s="52"/>
      <c r="S10" s="24">
        <f>(SIN(PI()*(D9+E9/60)/180))*(SIN(PI()*(D11+E11/60)/180))</f>
        <v>0.76101932505058378</v>
      </c>
      <c r="T10" s="24">
        <f>(COS(PI()*(D9+E9/60)/180))*(COS(PI()*(D11+E11/60)/180))</f>
        <v>0.23898067088361985</v>
      </c>
      <c r="U10" s="24">
        <f>COS(PI()*(F9-F11+(G9-G11)/60)/180)</f>
        <v>0.99999995563687316</v>
      </c>
    </row>
    <row r="11" spans="2:35" s="23" customFormat="1" ht="15">
      <c r="B11" s="112">
        <v>4</v>
      </c>
      <c r="C11" s="151" t="s">
        <v>25</v>
      </c>
      <c r="D11" s="129">
        <v>60</v>
      </c>
      <c r="E11" s="130">
        <v>43.917999999999999</v>
      </c>
      <c r="F11" s="131">
        <v>45</v>
      </c>
      <c r="G11" s="130">
        <v>57.363</v>
      </c>
      <c r="H11" s="132">
        <v>234</v>
      </c>
      <c r="I11" s="133"/>
      <c r="J11" s="124"/>
      <c r="K11" s="123">
        <f>J10+K9</f>
        <v>3.2905228153422001</v>
      </c>
      <c r="L11" s="134"/>
      <c r="M11" s="135"/>
      <c r="N11" s="124"/>
      <c r="O11" s="123">
        <f>N10+O9</f>
        <v>3.3563332716490444</v>
      </c>
      <c r="P11" s="136"/>
      <c r="Q11" s="191"/>
      <c r="R11" s="52"/>
    </row>
    <row r="12" spans="2:35" s="23" customFormat="1" ht="15">
      <c r="B12" s="112"/>
      <c r="C12" s="150"/>
      <c r="D12" s="118"/>
      <c r="E12" s="119"/>
      <c r="F12" s="120"/>
      <c r="G12" s="119"/>
      <c r="H12" s="121"/>
      <c r="I12" s="122">
        <f>(180/PI())*(60*ATAN((SQRT(1-(S12+(T12*U12))^2))/(S12+(T12*U12))))</f>
        <v>0.68060387134960054</v>
      </c>
      <c r="J12" s="123">
        <f>I12*1.852</f>
        <v>1.2604783697394604</v>
      </c>
      <c r="K12" s="124"/>
      <c r="L12" s="125">
        <v>2</v>
      </c>
      <c r="M12" s="126">
        <f>SUM((I12/100)*(100+L12))</f>
        <v>0.69421594877659254</v>
      </c>
      <c r="N12" s="123">
        <f>M12*1.852</f>
        <v>1.2856879371342493</v>
      </c>
      <c r="O12" s="124"/>
      <c r="P12" s="127" t="s">
        <v>22</v>
      </c>
      <c r="Q12" s="191" t="s">
        <v>23</v>
      </c>
      <c r="R12" s="52"/>
      <c r="S12" s="24">
        <f>(SIN(PI()*(D11+E11/60)/180))*(SIN(PI()*(D13+E13/60)/180))</f>
        <v>0.76089761147852697</v>
      </c>
      <c r="T12" s="24">
        <f>(COS(PI()*(D11+E11/60)/180))*(COS(PI()*(D13+E13/60)/180))</f>
        <v>0.23910236947268812</v>
      </c>
      <c r="U12" s="24">
        <f>COS(PI()*(F11-F13+(G11-G13)/60)/180)</f>
        <v>0.9999999977031423</v>
      </c>
    </row>
    <row r="13" spans="2:35" s="23" customFormat="1" ht="15">
      <c r="B13" s="112">
        <v>5</v>
      </c>
      <c r="C13" s="151" t="s">
        <v>27</v>
      </c>
      <c r="D13" s="129">
        <v>60</v>
      </c>
      <c r="E13" s="130">
        <v>43.247</v>
      </c>
      <c r="F13" s="131">
        <v>45</v>
      </c>
      <c r="G13" s="130">
        <v>57.595999999999997</v>
      </c>
      <c r="H13" s="132">
        <v>193</v>
      </c>
      <c r="I13" s="133"/>
      <c r="J13" s="124"/>
      <c r="K13" s="123">
        <f>J12+K11</f>
        <v>4.5510011850816605</v>
      </c>
      <c r="L13" s="134"/>
      <c r="M13" s="135"/>
      <c r="N13" s="124"/>
      <c r="O13" s="123">
        <f>N12+O11</f>
        <v>4.6420212087832935</v>
      </c>
      <c r="P13" s="136"/>
      <c r="Q13" s="191"/>
      <c r="R13" s="52"/>
    </row>
    <row r="14" spans="2:35" s="23" customFormat="1" ht="15">
      <c r="B14" s="112"/>
      <c r="C14" s="150"/>
      <c r="D14" s="118"/>
      <c r="E14" s="119"/>
      <c r="F14" s="120"/>
      <c r="G14" s="119"/>
      <c r="H14" s="121"/>
      <c r="I14" s="122">
        <f>(180/PI())*(60*ATAN((SQRT(1-(S14+(T14*U14))^2))/(S14+(T14*U14))))</f>
        <v>0.97625051728287937</v>
      </c>
      <c r="J14" s="123">
        <f>I14*1.852</f>
        <v>1.8080159580078927</v>
      </c>
      <c r="K14" s="124"/>
      <c r="L14" s="125">
        <v>2</v>
      </c>
      <c r="M14" s="126">
        <f>SUM((I14/100)*(100+L14))</f>
        <v>0.99577552762853705</v>
      </c>
      <c r="N14" s="123">
        <f>M14*1.852</f>
        <v>1.8441762771680508</v>
      </c>
      <c r="O14" s="124"/>
      <c r="P14" s="127" t="s">
        <v>22</v>
      </c>
      <c r="Q14" s="191" t="s">
        <v>23</v>
      </c>
      <c r="R14" s="52"/>
      <c r="S14" s="24">
        <f>(SIN(PI()*(D13+E13/60)/180))*(SIN(PI()*(D15+E15/60)/180))</f>
        <v>0.76073009108504164</v>
      </c>
      <c r="T14" s="24">
        <f>(COS(PI()*(D13+E13/60)/180))*(COS(PI()*(D15+E15/60)/180))</f>
        <v>0.23926988940924726</v>
      </c>
      <c r="U14" s="24">
        <f>COS(PI()*(F13-F15+(G13-G15)/60)/180)</f>
        <v>0.99999991299974311</v>
      </c>
    </row>
    <row r="15" spans="2:35" s="23" customFormat="1" ht="15">
      <c r="B15" s="112">
        <v>6</v>
      </c>
      <c r="C15" s="151" t="s">
        <v>28</v>
      </c>
      <c r="D15" s="129">
        <v>60</v>
      </c>
      <c r="E15" s="130">
        <v>42.567999999999998</v>
      </c>
      <c r="F15" s="131">
        <v>45</v>
      </c>
      <c r="G15" s="130">
        <v>59.03</v>
      </c>
      <c r="H15" s="132">
        <v>203</v>
      </c>
      <c r="I15" s="133"/>
      <c r="J15" s="124"/>
      <c r="K15" s="123">
        <f>J14+K13</f>
        <v>6.3590171430895532</v>
      </c>
      <c r="L15" s="134"/>
      <c r="M15" s="135"/>
      <c r="N15" s="124"/>
      <c r="O15" s="123">
        <f>N14+O13</f>
        <v>6.4861974859513438</v>
      </c>
      <c r="P15" s="136"/>
      <c r="Q15" s="191"/>
      <c r="R15" s="52"/>
    </row>
    <row r="16" spans="2:35" s="23" customFormat="1" ht="15">
      <c r="B16" s="112"/>
      <c r="C16" s="150"/>
      <c r="D16" s="118"/>
      <c r="E16" s="119"/>
      <c r="F16" s="120"/>
      <c r="G16" s="119"/>
      <c r="H16" s="121"/>
      <c r="I16" s="122">
        <f>(180/PI())*(60*ATAN((SQRT(1-(S16+(T16*U16))^2))/(S16+(T16*U16))))</f>
        <v>1.2713737857064535</v>
      </c>
      <c r="J16" s="123">
        <f>I16*1.852</f>
        <v>2.3545842511283519</v>
      </c>
      <c r="K16" s="124"/>
      <c r="L16" s="125">
        <v>2</v>
      </c>
      <c r="M16" s="126">
        <f>SUM((I16/100)*(100+L16))</f>
        <v>1.2968012614205826</v>
      </c>
      <c r="N16" s="123">
        <f>M16*1.852</f>
        <v>2.401675936150919</v>
      </c>
      <c r="O16" s="124"/>
      <c r="P16" s="127" t="s">
        <v>22</v>
      </c>
      <c r="Q16" s="191" t="s">
        <v>23</v>
      </c>
      <c r="R16" s="52"/>
      <c r="S16" s="24">
        <f>(SIN(PI()*(D15+E15/60)/180))*(SIN(PI()*(D17+E17/60)/180))</f>
        <v>0.76056513832987871</v>
      </c>
      <c r="T16" s="24">
        <f>(COS(PI()*(D15+E15/60)/180))*(COS(PI()*(D17+E17/60)/180))</f>
        <v>0.23943484379500191</v>
      </c>
      <c r="U16" s="24">
        <f>COS(PI()*(F15-F17+(G15-G17)/60)/180)</f>
        <v>0.99999978904021725</v>
      </c>
    </row>
    <row r="17" spans="1:21" s="23" customFormat="1" ht="15">
      <c r="B17" s="112">
        <v>7</v>
      </c>
      <c r="C17" s="151" t="s">
        <v>29</v>
      </c>
      <c r="D17" s="129">
        <v>60</v>
      </c>
      <c r="E17" s="130">
        <v>41.917999999999999</v>
      </c>
      <c r="F17" s="131">
        <v>46</v>
      </c>
      <c r="G17" s="130">
        <v>1.2629999999999999</v>
      </c>
      <c r="H17" s="132">
        <v>192</v>
      </c>
      <c r="I17" s="133"/>
      <c r="J17" s="124"/>
      <c r="K17" s="123">
        <f>J16+K15</f>
        <v>8.7136013942179051</v>
      </c>
      <c r="L17" s="134"/>
      <c r="M17" s="135"/>
      <c r="N17" s="124"/>
      <c r="O17" s="123">
        <f>N16+O15</f>
        <v>8.8878734221022633</v>
      </c>
      <c r="P17" s="136"/>
      <c r="Q17" s="191"/>
      <c r="R17" s="52"/>
    </row>
    <row r="18" spans="1:21" s="23" customFormat="1" ht="15">
      <c r="B18" s="112"/>
      <c r="C18" s="150"/>
      <c r="D18" s="118"/>
      <c r="E18" s="119"/>
      <c r="F18" s="120"/>
      <c r="G18" s="119"/>
      <c r="H18" s="121"/>
      <c r="I18" s="122">
        <f>(180/PI())*(60*ATAN((SQRT(1-(S18+(T18*U18))^2))/(S18+(T18*U18))))</f>
        <v>7.1616738828006614</v>
      </c>
      <c r="J18" s="123">
        <f>I18*1.852</f>
        <v>13.263420030946826</v>
      </c>
      <c r="K18" s="124"/>
      <c r="L18" s="125">
        <v>2</v>
      </c>
      <c r="M18" s="126">
        <f>SUM((I18/100)*(100+L18))</f>
        <v>7.3049073604566752</v>
      </c>
      <c r="N18" s="123">
        <f>M18*1.852</f>
        <v>13.528688431565763</v>
      </c>
      <c r="O18" s="124"/>
      <c r="P18" s="127" t="s">
        <v>22</v>
      </c>
      <c r="Q18" s="191" t="s">
        <v>23</v>
      </c>
      <c r="R18" s="52"/>
      <c r="S18" s="24">
        <f>(SIN(PI()*(D17+E17/60)/180))*(SIN(PI()*(D27+E27/60)/180))</f>
        <v>0.75999755213612785</v>
      </c>
      <c r="T18" s="24">
        <f>(COS(PI()*(D17+E17/60)/180))*(COS(PI()*(D27+E27/60)/180))</f>
        <v>0.24000179840589561</v>
      </c>
      <c r="U18" s="24">
        <f>COS(PI()*(F17-F27+(G17-G27)/60)/180)</f>
        <v>0.99999366463413553</v>
      </c>
    </row>
    <row r="19" spans="1:21" s="23" customFormat="1" ht="15">
      <c r="B19" s="112">
        <v>8</v>
      </c>
      <c r="C19" s="151" t="s">
        <v>30</v>
      </c>
      <c r="D19" s="129">
        <v>60</v>
      </c>
      <c r="E19" s="130">
        <v>41.085000000000001</v>
      </c>
      <c r="F19" s="131">
        <v>46</v>
      </c>
      <c r="G19" s="130">
        <v>8.8710000000000004</v>
      </c>
      <c r="H19" s="132">
        <v>202</v>
      </c>
      <c r="I19" s="133"/>
      <c r="J19" s="124"/>
      <c r="K19" s="123">
        <f>J18+K17</f>
        <v>21.977021425164729</v>
      </c>
      <c r="L19" s="134"/>
      <c r="M19" s="135"/>
      <c r="N19" s="124"/>
      <c r="O19" s="123">
        <f>N18+O17</f>
        <v>22.416561853668028</v>
      </c>
      <c r="P19" s="136"/>
      <c r="Q19" s="191"/>
      <c r="R19" s="52"/>
    </row>
    <row r="20" spans="1:21" s="23" customFormat="1" ht="15">
      <c r="B20" s="112"/>
      <c r="C20" s="150"/>
      <c r="D20" s="118"/>
      <c r="E20" s="119"/>
      <c r="F20" s="120"/>
      <c r="G20" s="119"/>
      <c r="H20" s="121"/>
      <c r="I20" s="122">
        <f>(180/PI())*(60*ATAN((SQRT(1-(S20+(T20*U20))^2))/(S20+(T20*U20))))</f>
        <v>1.508295861867839</v>
      </c>
      <c r="J20" s="123">
        <f>I20*1.852</f>
        <v>2.7933639361792379</v>
      </c>
      <c r="K20" s="124"/>
      <c r="L20" s="125">
        <v>2</v>
      </c>
      <c r="M20" s="126">
        <f>SUM((I20/100)*(100+L20))</f>
        <v>1.5384617791051958</v>
      </c>
      <c r="N20" s="123">
        <f>M20*1.852</f>
        <v>2.8492312149028227</v>
      </c>
      <c r="O20" s="124"/>
      <c r="P20" s="127" t="s">
        <v>22</v>
      </c>
      <c r="Q20" s="191" t="s">
        <v>23</v>
      </c>
      <c r="R20" s="52"/>
      <c r="S20" s="24">
        <f>(SIN(PI()*(D19+E19/60)/180))*(SIN(PI()*(D21+E21/60)/180))</f>
        <v>0.76021636497330669</v>
      </c>
      <c r="T20" s="24">
        <f>(COS(PI()*(D19+E19/60)/180))*(COS(PI()*(D21+E21/60)/180))</f>
        <v>0.23978362474378231</v>
      </c>
      <c r="U20" s="24">
        <f>COS(PI()*(F19-F21+(G19-G21)/60)/180)</f>
        <v>0.99999964148558385</v>
      </c>
    </row>
    <row r="21" spans="1:21" s="23" customFormat="1" ht="15">
      <c r="B21" s="112">
        <v>9</v>
      </c>
      <c r="C21" s="151" t="s">
        <v>31</v>
      </c>
      <c r="D21" s="129">
        <v>60</v>
      </c>
      <c r="E21" s="130">
        <v>40.591999999999999</v>
      </c>
      <c r="F21" s="131">
        <v>46</v>
      </c>
      <c r="G21" s="130">
        <v>11.782</v>
      </c>
      <c r="H21" s="132">
        <v>181</v>
      </c>
      <c r="I21" s="133"/>
      <c r="J21" s="124"/>
      <c r="K21" s="123">
        <f>J20+K19</f>
        <v>24.770385361343966</v>
      </c>
      <c r="L21" s="134"/>
      <c r="M21" s="135"/>
      <c r="N21" s="124"/>
      <c r="O21" s="123">
        <f>N20+O19</f>
        <v>25.265793068570851</v>
      </c>
      <c r="P21" s="136"/>
      <c r="Q21" s="191"/>
      <c r="R21" s="52"/>
    </row>
    <row r="22" spans="1:21" s="23" customFormat="1" ht="15">
      <c r="B22" s="112"/>
      <c r="C22" s="150"/>
      <c r="D22" s="118"/>
      <c r="E22" s="119"/>
      <c r="F22" s="120"/>
      <c r="G22" s="119"/>
      <c r="H22" s="121"/>
      <c r="I22" s="122">
        <f>(180/PI())*(60*ATAN((SQRT(1-(S22+(T22*U22))^2))/(S22+(T22*U22))))</f>
        <v>0.6827157376608386</v>
      </c>
      <c r="J22" s="123">
        <f>I22*1.852</f>
        <v>1.2643895461478731</v>
      </c>
      <c r="K22" s="124"/>
      <c r="L22" s="125">
        <v>2</v>
      </c>
      <c r="M22" s="126">
        <f>SUM((I22/100)*(100+L22))</f>
        <v>0.69637005241405536</v>
      </c>
      <c r="N22" s="123">
        <f>M22*1.852</f>
        <v>1.2896773370708305</v>
      </c>
      <c r="O22" s="124"/>
      <c r="P22" s="127" t="s">
        <v>22</v>
      </c>
      <c r="Q22" s="191" t="s">
        <v>23</v>
      </c>
      <c r="R22" s="52"/>
      <c r="S22" s="24">
        <f>(SIN(PI()*(D21+E21/60)/180))*(SIN(PI()*(D23+E23/60)/180))</f>
        <v>0.76011389932645423</v>
      </c>
      <c r="T22" s="24">
        <f>(COS(PI()*(D21+E21/60)/180))*(COS(PI()*(D23+E23/60)/180))</f>
        <v>0.23988609601019151</v>
      </c>
      <c r="U22" s="24">
        <f>COS(PI()*(F21-F23+(G21-G23)/60)/180)</f>
        <v>0.99999993723510439</v>
      </c>
    </row>
    <row r="23" spans="1:21" s="23" customFormat="1" ht="15">
      <c r="A23" s="25"/>
      <c r="B23" s="112">
        <v>10</v>
      </c>
      <c r="C23" s="151" t="s">
        <v>32</v>
      </c>
      <c r="D23" s="129">
        <v>60</v>
      </c>
      <c r="E23" s="130">
        <v>40.26</v>
      </c>
      <c r="F23" s="131">
        <v>46</v>
      </c>
      <c r="G23" s="130">
        <v>13</v>
      </c>
      <c r="H23" s="132">
        <v>194</v>
      </c>
      <c r="I23" s="133"/>
      <c r="J23" s="124"/>
      <c r="K23" s="123">
        <f>J22+K21</f>
        <v>26.034774907491837</v>
      </c>
      <c r="L23" s="134"/>
      <c r="M23" s="135"/>
      <c r="N23" s="124"/>
      <c r="O23" s="123">
        <f>N22+O21</f>
        <v>26.555470405641682</v>
      </c>
      <c r="P23" s="136"/>
      <c r="Q23" s="191"/>
      <c r="R23" s="52"/>
    </row>
    <row r="24" spans="1:21" s="23" customFormat="1" ht="15">
      <c r="A24" s="25"/>
      <c r="B24" s="112"/>
      <c r="C24" s="150"/>
      <c r="D24" s="118"/>
      <c r="E24" s="119"/>
      <c r="F24" s="120"/>
      <c r="G24" s="119"/>
      <c r="H24" s="121"/>
      <c r="I24" s="122">
        <f>(180/PI())*(60*ATAN((SQRT(1-(S24+(T24*U24))^2))/(S24+(T24*U24))))</f>
        <v>0.62635169555551207</v>
      </c>
      <c r="J24" s="123">
        <f>I24*1.852</f>
        <v>1.1600033401688084</v>
      </c>
      <c r="K24" s="124"/>
      <c r="L24" s="125">
        <v>2</v>
      </c>
      <c r="M24" s="126">
        <f>SUM((I24/100)*(100+L24))</f>
        <v>0.63887872946662227</v>
      </c>
      <c r="N24" s="123">
        <f>M24*1.852</f>
        <v>1.1832034069721844</v>
      </c>
      <c r="O24" s="124"/>
      <c r="P24" s="127" t="s">
        <v>22</v>
      </c>
      <c r="Q24" s="191" t="s">
        <v>23</v>
      </c>
      <c r="R24" s="52"/>
      <c r="S24" s="24">
        <f>(SIN(PI()*(D23+E23/60)/180))*(SIN(PI()*(D25+E25/60)/180))</f>
        <v>0.76000122417627125</v>
      </c>
      <c r="T24" s="24">
        <f>(COS(PI()*(D23+E23/60)/180))*(COS(PI()*(D25+E25/60)/180))</f>
        <v>0.23999876183565441</v>
      </c>
      <c r="U24" s="24">
        <f>COS(PI()*(F23-F25+(G23-G25)/60)/180)</f>
        <v>0.99999998912477739</v>
      </c>
    </row>
    <row r="25" spans="1:21" s="23" customFormat="1" ht="15">
      <c r="A25" s="25"/>
      <c r="B25" s="112">
        <v>11</v>
      </c>
      <c r="C25" s="151" t="s">
        <v>33</v>
      </c>
      <c r="D25" s="129">
        <v>60</v>
      </c>
      <c r="E25" s="130">
        <v>39.685000000000002</v>
      </c>
      <c r="F25" s="131">
        <v>46</v>
      </c>
      <c r="G25" s="130">
        <v>13.507</v>
      </c>
      <c r="H25" s="132">
        <v>166</v>
      </c>
      <c r="I25" s="133"/>
      <c r="J25" s="124"/>
      <c r="K25" s="123">
        <f>J24+K23</f>
        <v>27.194778247660643</v>
      </c>
      <c r="L25" s="134"/>
      <c r="M25" s="135"/>
      <c r="N25" s="124"/>
      <c r="O25" s="123">
        <f>N24+O23</f>
        <v>27.738673812613865</v>
      </c>
      <c r="P25" s="136"/>
      <c r="Q25" s="191"/>
      <c r="R25" s="52"/>
    </row>
    <row r="26" spans="1:21" s="23" customFormat="1" ht="15">
      <c r="B26" s="112"/>
      <c r="C26" s="150"/>
      <c r="D26" s="118"/>
      <c r="E26" s="119"/>
      <c r="F26" s="120"/>
      <c r="G26" s="119"/>
      <c r="H26" s="121"/>
      <c r="I26" s="122">
        <f>(180/PI())*(60*ATAN((SQRT(1-(S26+(T26*U26))^2))/(S26+(T26*U26))))</f>
        <v>1.6850034944371357</v>
      </c>
      <c r="J26" s="123">
        <f>I26*1.852</f>
        <v>3.1206264716975753</v>
      </c>
      <c r="K26" s="124"/>
      <c r="L26" s="125">
        <v>2</v>
      </c>
      <c r="M26" s="126">
        <f>SUM((I26/100)*(100+L26))</f>
        <v>1.7187035643258786</v>
      </c>
      <c r="N26" s="123">
        <f>M26*1.852</f>
        <v>3.1830390011315273</v>
      </c>
      <c r="O26" s="124"/>
      <c r="P26" s="127" t="s">
        <v>22</v>
      </c>
      <c r="Q26" s="191" t="s">
        <v>23</v>
      </c>
      <c r="R26" s="52"/>
      <c r="S26" s="24">
        <f>(SIN(PI()*(D25+E25/60)/180))*(SIN(PI()*(D27+E27/60)/180))</f>
        <v>0.75972034784864761</v>
      </c>
      <c r="T26" s="24">
        <f>(COS(PI()*(D25+E25/60)/180))*(COS(PI()*(D27+E27/60)/180))</f>
        <v>0.24027953202949448</v>
      </c>
      <c r="U26" s="24">
        <f>COS(PI()*(F25-F27+(G25-G27)/60)/180)</f>
        <v>0.99999999999792688</v>
      </c>
    </row>
    <row r="27" spans="1:21" s="23" customFormat="1" ht="15">
      <c r="B27" s="112">
        <v>12</v>
      </c>
      <c r="C27" s="152" t="s">
        <v>34</v>
      </c>
      <c r="D27" s="129">
        <v>60</v>
      </c>
      <c r="E27" s="130">
        <v>38</v>
      </c>
      <c r="F27" s="131">
        <v>46</v>
      </c>
      <c r="G27" s="130">
        <v>13.5</v>
      </c>
      <c r="H27" s="132">
        <v>410</v>
      </c>
      <c r="I27" s="133"/>
      <c r="J27" s="124"/>
      <c r="K27" s="123">
        <f>J26+K25</f>
        <v>30.31540471935822</v>
      </c>
      <c r="L27" s="134"/>
      <c r="M27" s="135"/>
      <c r="N27" s="124"/>
      <c r="O27" s="123">
        <f>N26+O25</f>
        <v>30.92171281374539</v>
      </c>
      <c r="P27" s="136"/>
      <c r="Q27" s="191"/>
      <c r="R27" s="52"/>
    </row>
    <row r="28" spans="1:21" s="23" customFormat="1" ht="15">
      <c r="B28" s="112"/>
      <c r="C28" s="150"/>
      <c r="D28" s="118"/>
      <c r="E28" s="119"/>
      <c r="F28" s="120"/>
      <c r="G28" s="119"/>
      <c r="H28" s="121"/>
      <c r="I28" s="122">
        <f>(180/PI())*(60*ATAN((SQRT(1-(S28+(T28*U28))^2))/(S28+(T28*U28))))</f>
        <v>2.1043104852321401</v>
      </c>
      <c r="J28" s="123">
        <f>I28*1.852</f>
        <v>3.8971830186499239</v>
      </c>
      <c r="K28" s="124"/>
      <c r="L28" s="125">
        <v>2</v>
      </c>
      <c r="M28" s="126">
        <f>SUM((I28/100)*(100+L28))</f>
        <v>2.146396694936783</v>
      </c>
      <c r="N28" s="123">
        <f>M28*1.852</f>
        <v>3.9751266790229223</v>
      </c>
      <c r="O28" s="124"/>
      <c r="P28" s="127" t="s">
        <v>22</v>
      </c>
      <c r="Q28" s="191" t="s">
        <v>23</v>
      </c>
      <c r="R28" s="52"/>
      <c r="S28" s="24">
        <f>(SIN(PI()*(D27+E27/60)/180))*(SIN(PI()*(D29+E29/60)/180))</f>
        <v>0.75933398766145677</v>
      </c>
      <c r="T28" s="24">
        <f>(COS(PI()*(D27+E27/60)/180))*(COS(PI()*(D29+E29/60)/180))</f>
        <v>0.24066592666789896</v>
      </c>
      <c r="U28" s="24">
        <f>COS(PI()*(F27-F29+(G27-G29)/60)/180)</f>
        <v>0.99999957752951485</v>
      </c>
    </row>
    <row r="29" spans="1:21" s="23" customFormat="1" ht="15">
      <c r="B29" s="112">
        <v>13</v>
      </c>
      <c r="C29" s="151" t="s">
        <v>35</v>
      </c>
      <c r="D29" s="129">
        <v>60</v>
      </c>
      <c r="E29" s="130">
        <v>36.576999999999998</v>
      </c>
      <c r="F29" s="131">
        <v>46</v>
      </c>
      <c r="G29" s="130">
        <v>16.66</v>
      </c>
      <c r="H29" s="132">
        <v>542</v>
      </c>
      <c r="I29" s="133"/>
      <c r="J29" s="124"/>
      <c r="K29" s="123">
        <f>J28+K27</f>
        <v>34.212587738008146</v>
      </c>
      <c r="L29" s="134"/>
      <c r="M29" s="135"/>
      <c r="N29" s="124"/>
      <c r="O29" s="123">
        <f>N28+O27</f>
        <v>34.896839492768315</v>
      </c>
      <c r="P29" s="136"/>
      <c r="Q29" s="191"/>
      <c r="R29" s="52"/>
    </row>
    <row r="30" spans="1:21" s="23" customFormat="1" ht="15">
      <c r="B30" s="112"/>
      <c r="C30" s="150"/>
      <c r="D30" s="118"/>
      <c r="E30" s="119"/>
      <c r="F30" s="120"/>
      <c r="G30" s="119"/>
      <c r="H30" s="121"/>
      <c r="I30" s="122">
        <f>(180/PI())*(60*ATAN((SQRT(1-(S30+(T30*U30))^2))/(S30+(T30*U30))))</f>
        <v>2.1302745251697353</v>
      </c>
      <c r="J30" s="123">
        <f>I30*1.852</f>
        <v>3.94526842061435</v>
      </c>
      <c r="K30" s="124"/>
      <c r="L30" s="125">
        <v>2</v>
      </c>
      <c r="M30" s="126">
        <f>SUM((I30/100)*(100+L30))</f>
        <v>2.17288001567313</v>
      </c>
      <c r="N30" s="123">
        <f>M30*1.852</f>
        <v>4.0241737890266371</v>
      </c>
      <c r="O30" s="124"/>
      <c r="P30" s="127" t="s">
        <v>22</v>
      </c>
      <c r="Q30" s="191" t="s">
        <v>23</v>
      </c>
      <c r="R30" s="52"/>
      <c r="S30" s="24">
        <f>(SIN(PI()*(D29+E29/60)/180))*(SIN(PI()*(D31+E31/60)/180))</f>
        <v>0.75890505053285795</v>
      </c>
      <c r="T30" s="24">
        <f>(COS(PI()*(D29+E29/60)/180))*(COS(PI()*(D31+E31/60)/180))</f>
        <v>0.24109477597800721</v>
      </c>
      <c r="U30" s="24">
        <f>COS(PI()*(F29-F31+(G29-G31)/60)/180)</f>
        <v>0.99999992323603037</v>
      </c>
    </row>
    <row r="31" spans="1:21" s="23" customFormat="1" ht="15">
      <c r="B31" s="112">
        <v>14</v>
      </c>
      <c r="C31" s="151" t="s">
        <v>36</v>
      </c>
      <c r="D31" s="129">
        <v>60</v>
      </c>
      <c r="E31" s="130">
        <v>34.552</v>
      </c>
      <c r="F31" s="131">
        <v>46</v>
      </c>
      <c r="G31" s="130">
        <v>18.007000000000001</v>
      </c>
      <c r="H31" s="132">
        <v>436</v>
      </c>
      <c r="I31" s="133"/>
      <c r="J31" s="124"/>
      <c r="K31" s="123">
        <f>J30+K29</f>
        <v>38.157856158622494</v>
      </c>
      <c r="L31" s="134"/>
      <c r="M31" s="135"/>
      <c r="N31" s="124"/>
      <c r="O31" s="123">
        <f>N30+O29</f>
        <v>38.921013281794956</v>
      </c>
      <c r="P31" s="136"/>
      <c r="Q31" s="191"/>
      <c r="R31" s="52"/>
    </row>
    <row r="32" spans="1:21" s="23" customFormat="1" ht="15">
      <c r="B32" s="112"/>
      <c r="C32" s="150"/>
      <c r="D32" s="118"/>
      <c r="E32" s="119"/>
      <c r="F32" s="120"/>
      <c r="G32" s="119"/>
      <c r="H32" s="121"/>
      <c r="I32" s="122">
        <f>(180/PI())*(60*ATAN((SQRT(1-(S32+(T32*U32))^2))/(S32+(T32*U32))))</f>
        <v>0.87418322924576475</v>
      </c>
      <c r="J32" s="123">
        <f>I32*1.852</f>
        <v>1.6189873405631563</v>
      </c>
      <c r="K32" s="124"/>
      <c r="L32" s="125">
        <v>2</v>
      </c>
      <c r="M32" s="126">
        <f>SUM((I32/100)*(100+L32))</f>
        <v>0.8916668938306801</v>
      </c>
      <c r="N32" s="123">
        <f>M32*1.852</f>
        <v>1.6513670873744197</v>
      </c>
      <c r="O32" s="124"/>
      <c r="P32" s="127" t="s">
        <v>22</v>
      </c>
      <c r="Q32" s="191" t="s">
        <v>23</v>
      </c>
      <c r="R32" s="52"/>
      <c r="S32" s="24">
        <f>(SIN(PI()*(D31+E31/60)/180))*(SIN(PI()*(D33+E33/60)/180))</f>
        <v>0.75854643283884426</v>
      </c>
      <c r="T32" s="24">
        <f>(COS(PI()*(D31+E31/60)/180))*(COS(PI()*(D33+E33/60)/180))</f>
        <v>0.24145353608810599</v>
      </c>
      <c r="U32" s="24">
        <f>COS(PI()*(F31-F33+(G31-G33)/60)/180)</f>
        <v>0.99999999478761514</v>
      </c>
    </row>
    <row r="33" spans="2:21" s="23" customFormat="1" ht="15">
      <c r="B33" s="112">
        <v>15</v>
      </c>
      <c r="C33" s="151" t="s">
        <v>37</v>
      </c>
      <c r="D33" s="129">
        <v>60</v>
      </c>
      <c r="E33" s="130">
        <v>33.695</v>
      </c>
      <c r="F33" s="131">
        <v>46</v>
      </c>
      <c r="G33" s="130">
        <v>18.358000000000001</v>
      </c>
      <c r="H33" s="132">
        <v>364</v>
      </c>
      <c r="I33" s="133"/>
      <c r="J33" s="124"/>
      <c r="K33" s="123">
        <f>J32+K31</f>
        <v>39.776843499185652</v>
      </c>
      <c r="L33" s="134"/>
      <c r="M33" s="135"/>
      <c r="N33" s="124"/>
      <c r="O33" s="123">
        <f>N32+O31</f>
        <v>40.572380369169373</v>
      </c>
      <c r="P33" s="136"/>
      <c r="Q33" s="191" t="s">
        <v>23</v>
      </c>
      <c r="R33" s="52"/>
    </row>
    <row r="34" spans="2:21" s="23" customFormat="1" ht="15">
      <c r="B34" s="112"/>
      <c r="C34" s="150"/>
      <c r="D34" s="118"/>
      <c r="E34" s="119"/>
      <c r="F34" s="120"/>
      <c r="G34" s="119"/>
      <c r="H34" s="121"/>
      <c r="I34" s="122">
        <f>(180/PI())*(60*ATAN((SQRT(1-(S34+(T34*U34))^2))/(S34+(T34*U34))))</f>
        <v>2.0132637914701919</v>
      </c>
      <c r="J34" s="123">
        <f>I34*1.852</f>
        <v>3.7285645418027955</v>
      </c>
      <c r="K34" s="124"/>
      <c r="L34" s="125">
        <v>2</v>
      </c>
      <c r="M34" s="126">
        <f>SUM((I34/100)*(100+L34))</f>
        <v>2.0535290672995958</v>
      </c>
      <c r="N34" s="123">
        <f>M34*1.852</f>
        <v>3.8031358326388518</v>
      </c>
      <c r="O34" s="124"/>
      <c r="P34" s="127" t="s">
        <v>22</v>
      </c>
      <c r="Q34" s="191" t="s">
        <v>23</v>
      </c>
      <c r="R34" s="52"/>
      <c r="S34" s="24">
        <f>(SIN(PI()*(D33+E33/60)/180))*(SIN(PI()*(D35+E35/60)/180))</f>
        <v>0.75819833432963557</v>
      </c>
      <c r="T34" s="24">
        <f>(COS(PI()*(D33+E33/60)/180))*(COS(PI()*(D35+E35/60)/180))</f>
        <v>0.24180150676821469</v>
      </c>
      <c r="U34" s="24">
        <f>COS(PI()*(F33-F35+(G33-G35)/60)/180)</f>
        <v>0.99999994796622593</v>
      </c>
    </row>
    <row r="35" spans="2:21" s="23" customFormat="1" ht="15">
      <c r="B35" s="112">
        <v>16</v>
      </c>
      <c r="C35" s="151" t="s">
        <v>38</v>
      </c>
      <c r="D35" s="129">
        <v>60</v>
      </c>
      <c r="E35" s="130">
        <v>31.757000000000001</v>
      </c>
      <c r="F35" s="131">
        <v>46</v>
      </c>
      <c r="G35" s="130">
        <v>17.248999999999999</v>
      </c>
      <c r="H35" s="132">
        <v>458</v>
      </c>
      <c r="I35" s="133"/>
      <c r="J35" s="124"/>
      <c r="K35" s="123">
        <f>J34+K33</f>
        <v>43.505408040988449</v>
      </c>
      <c r="L35" s="134"/>
      <c r="M35" s="135"/>
      <c r="N35" s="124"/>
      <c r="O35" s="123">
        <f>N34+O33</f>
        <v>44.375516201808225</v>
      </c>
      <c r="P35" s="136"/>
      <c r="Q35" s="192" t="s">
        <v>23</v>
      </c>
      <c r="R35" s="52"/>
    </row>
    <row r="36" spans="2:21" s="23" customFormat="1" ht="15">
      <c r="B36" s="112"/>
      <c r="C36" s="150"/>
      <c r="D36" s="118"/>
      <c r="E36" s="119"/>
      <c r="F36" s="120"/>
      <c r="G36" s="119"/>
      <c r="H36" s="121"/>
      <c r="I36" s="122">
        <f>(180/PI())*(60*ATAN((SQRT(1-(S36+(T36*U36))^2))/(S36+(T36*U36))))</f>
        <v>1.128140623097148</v>
      </c>
      <c r="J36" s="123">
        <f>I36*1.852</f>
        <v>2.089316433975918</v>
      </c>
      <c r="K36" s="124"/>
      <c r="L36" s="125">
        <v>2</v>
      </c>
      <c r="M36" s="126">
        <f>SUM((I36/100)*(100+L36))</f>
        <v>1.150703435559091</v>
      </c>
      <c r="N36" s="123">
        <f>M36*1.852</f>
        <v>2.1311027626554369</v>
      </c>
      <c r="O36" s="124"/>
      <c r="P36" s="127" t="s">
        <v>22</v>
      </c>
      <c r="Q36" s="191" t="s">
        <v>23</v>
      </c>
      <c r="R36" s="52"/>
      <c r="S36" s="24">
        <f>(SIN(PI()*(D35+E35/60)/180))*(SIN(PI()*(D37+E37/60)/180))</f>
        <v>0.75782551136336485</v>
      </c>
      <c r="T36" s="24">
        <f>(COS(PI()*(D35+E35/60)/180))*(COS(PI()*(D37+E37/60)/180))</f>
        <v>0.24217444154680173</v>
      </c>
      <c r="U36" s="24">
        <f>COS(PI()*(F35-F37+(G35-G37)/60)/180)</f>
        <v>0.99999997210449065</v>
      </c>
    </row>
    <row r="37" spans="2:21" s="23" customFormat="1" ht="15">
      <c r="B37" s="112">
        <v>17</v>
      </c>
      <c r="C37" s="151" t="s">
        <v>39</v>
      </c>
      <c r="D37" s="129">
        <v>60</v>
      </c>
      <c r="E37" s="130">
        <v>30.702000000000002</v>
      </c>
      <c r="F37" s="131">
        <v>46</v>
      </c>
      <c r="G37" s="130">
        <v>16.437000000000001</v>
      </c>
      <c r="H37" s="132">
        <v>161</v>
      </c>
      <c r="I37" s="133"/>
      <c r="J37" s="124"/>
      <c r="K37" s="123">
        <f>J36+K35</f>
        <v>45.594724474964366</v>
      </c>
      <c r="L37" s="134"/>
      <c r="M37" s="135"/>
      <c r="N37" s="124"/>
      <c r="O37" s="123">
        <f>N36+O35</f>
        <v>46.506618964463662</v>
      </c>
      <c r="P37" s="136"/>
      <c r="Q37" s="191"/>
      <c r="R37" s="52"/>
    </row>
    <row r="38" spans="2:21" s="23" customFormat="1" ht="15">
      <c r="B38" s="112"/>
      <c r="C38" s="150"/>
      <c r="D38" s="118"/>
      <c r="E38" s="119"/>
      <c r="F38" s="120"/>
      <c r="G38" s="119"/>
      <c r="H38" s="121"/>
      <c r="I38" s="122">
        <f>(180/PI())*(60*ATAN((SQRT(1-(S38+(T38*U38))^2))/(S38+(T38*U38))))</f>
        <v>2.7445919322679364</v>
      </c>
      <c r="J38" s="123">
        <f>I38*1.852</f>
        <v>5.0829842585602183</v>
      </c>
      <c r="K38" s="124"/>
      <c r="L38" s="125">
        <v>2</v>
      </c>
      <c r="M38" s="126">
        <f>SUM((I38/100)*(100+L38))</f>
        <v>2.7994837709132954</v>
      </c>
      <c r="N38" s="123">
        <f>M38*1.852</f>
        <v>5.1846439437314231</v>
      </c>
      <c r="O38" s="124"/>
      <c r="P38" s="127" t="s">
        <v>22</v>
      </c>
      <c r="Q38" s="191" t="s">
        <v>23</v>
      </c>
      <c r="R38" s="52"/>
      <c r="S38" s="24">
        <f>(SIN(PI()*(D37+E37/60)/180))*(SIN(PI()*(D39+E39/60)/180))</f>
        <v>0.75741694571957319</v>
      </c>
      <c r="T38" s="24">
        <f>(COS(PI()*(D37+E37/60)/180))*(COS(PI()*(D39+E39/60)/180))</f>
        <v>0.24258284539394614</v>
      </c>
      <c r="U38" s="24">
        <f>COS(PI()*(F37-F39+(G37-G39)/60)/180)</f>
        <v>0.99999954732835217</v>
      </c>
    </row>
    <row r="39" spans="2:21" s="23" customFormat="1" ht="15">
      <c r="B39" s="112">
        <v>18</v>
      </c>
      <c r="C39" s="151" t="s">
        <v>41</v>
      </c>
      <c r="D39" s="129">
        <v>60</v>
      </c>
      <c r="E39" s="130">
        <v>28.48</v>
      </c>
      <c r="F39" s="131">
        <v>46</v>
      </c>
      <c r="G39" s="130">
        <v>13.166</v>
      </c>
      <c r="H39" s="132">
        <v>200</v>
      </c>
      <c r="I39" s="133"/>
      <c r="J39" s="124"/>
      <c r="K39" s="123">
        <f>J38+K37</f>
        <v>50.677708733524582</v>
      </c>
      <c r="L39" s="134"/>
      <c r="M39" s="135"/>
      <c r="N39" s="124"/>
      <c r="O39" s="123">
        <f>N38+O37</f>
        <v>51.691262908195085</v>
      </c>
      <c r="P39" s="136"/>
      <c r="Q39" s="191"/>
      <c r="R39" s="52"/>
    </row>
    <row r="40" spans="2:21" s="23" customFormat="1" ht="15">
      <c r="B40" s="112"/>
      <c r="C40" s="150"/>
      <c r="D40" s="118"/>
      <c r="E40" s="119"/>
      <c r="F40" s="120"/>
      <c r="G40" s="119"/>
      <c r="H40" s="121"/>
      <c r="I40" s="122">
        <f>(180/PI())*(60*ATAN((SQRT(1-(S40+(T40*U40))^2))/(S40+(T40*U40))))</f>
        <v>1.2978975540062372</v>
      </c>
      <c r="J40" s="123">
        <f>I40*1.852</f>
        <v>2.4037062700195513</v>
      </c>
      <c r="K40" s="124"/>
      <c r="L40" s="125">
        <v>2</v>
      </c>
      <c r="M40" s="126">
        <f>SUM((I40/100)*(100+L40))</f>
        <v>1.3238555050863619</v>
      </c>
      <c r="N40" s="123">
        <f>M40*1.852</f>
        <v>2.4517803954199424</v>
      </c>
      <c r="O40" s="124"/>
      <c r="P40" s="127" t="s">
        <v>22</v>
      </c>
      <c r="Q40" s="191" t="s">
        <v>23</v>
      </c>
      <c r="R40" s="52"/>
      <c r="S40" s="24">
        <f>(SIN(PI()*(D39+E39/60)/180))*(SIN(PI()*(D41+E41/60)/180))</f>
        <v>0.75697897732586883</v>
      </c>
      <c r="T40" s="24">
        <f>(COS(PI()*(D39+E39/60)/180))*(COS(PI()*(D41+E41/60)/180))</f>
        <v>0.24302095226943088</v>
      </c>
      <c r="U40" s="24">
        <f>COS(PI()*(F39-F41+(G39-G41)/60)/180)</f>
        <v>0.9999999964418993</v>
      </c>
    </row>
    <row r="41" spans="2:21" s="23" customFormat="1" ht="15">
      <c r="B41" s="112">
        <v>19</v>
      </c>
      <c r="C41" s="151" t="s">
        <v>93</v>
      </c>
      <c r="D41" s="129">
        <v>60</v>
      </c>
      <c r="E41" s="130">
        <v>27.19</v>
      </c>
      <c r="F41" s="131">
        <v>46</v>
      </c>
      <c r="G41" s="130">
        <v>13.456</v>
      </c>
      <c r="H41" s="132">
        <v>230</v>
      </c>
      <c r="I41" s="133"/>
      <c r="J41" s="124"/>
      <c r="K41" s="123">
        <f>J40+K39</f>
        <v>53.081415003544137</v>
      </c>
      <c r="L41" s="134"/>
      <c r="M41" s="135"/>
      <c r="N41" s="124"/>
      <c r="O41" s="123">
        <f>N40+O39</f>
        <v>54.14304330361503</v>
      </c>
      <c r="P41" s="136"/>
      <c r="Q41" s="191"/>
      <c r="R41" s="52"/>
    </row>
    <row r="42" spans="2:21" s="23" customFormat="1" ht="15">
      <c r="B42" s="112"/>
      <c r="C42" s="150"/>
      <c r="D42" s="118"/>
      <c r="E42" s="119"/>
      <c r="F42" s="120"/>
      <c r="G42" s="119"/>
      <c r="H42" s="121"/>
      <c r="I42" s="122">
        <f>(180/PI())*(60*ATAN((SQRT(1-(S42+(T42*U42))^2))/(S42+(T42*U42))))</f>
        <v>2.7885666321018996</v>
      </c>
      <c r="J42" s="123">
        <f>I42*1.852</f>
        <v>5.1644254026527179</v>
      </c>
      <c r="K42" s="124"/>
      <c r="L42" s="125">
        <v>2</v>
      </c>
      <c r="M42" s="126">
        <f>SUM((I42/100)*(100+L42))</f>
        <v>2.8443379647439375</v>
      </c>
      <c r="N42" s="123">
        <f>M42*1.852</f>
        <v>5.2677139107057727</v>
      </c>
      <c r="O42" s="124"/>
      <c r="P42" s="127" t="s">
        <v>22</v>
      </c>
      <c r="Q42" s="191" t="s">
        <v>23</v>
      </c>
      <c r="R42" s="52"/>
      <c r="S42" s="24">
        <f>(SIN(PI()*(D41+E41/60)/180))*(SIN(PI()*(D43+E43/60)/180))</f>
        <v>0.75657583123193284</v>
      </c>
      <c r="T42" s="24">
        <f>(COS(PI()*(D41+E41/60)/180))*(COS(PI()*(D43+E43/60)/180))</f>
        <v>0.24342400953777685</v>
      </c>
      <c r="U42" s="24">
        <f>COS(PI()*(F41-F43+(G41-G43)/60)/180)</f>
        <v>0.99999930261234482</v>
      </c>
    </row>
    <row r="43" spans="2:21" s="23" customFormat="1" ht="15">
      <c r="B43" s="112">
        <v>20</v>
      </c>
      <c r="C43" s="151" t="s">
        <v>43</v>
      </c>
      <c r="D43" s="129">
        <v>60</v>
      </c>
      <c r="E43" s="130">
        <v>25.25</v>
      </c>
      <c r="F43" s="131">
        <v>46</v>
      </c>
      <c r="G43" s="130">
        <v>17.515999999999998</v>
      </c>
      <c r="H43" s="132">
        <v>475</v>
      </c>
      <c r="I43" s="133"/>
      <c r="J43" s="124"/>
      <c r="K43" s="123">
        <f>J42+K41</f>
        <v>58.245840406196855</v>
      </c>
      <c r="L43" s="134"/>
      <c r="M43" s="135"/>
      <c r="N43" s="124"/>
      <c r="O43" s="123">
        <f>N42+O41</f>
        <v>59.410757214320803</v>
      </c>
      <c r="P43" s="136"/>
      <c r="Q43" s="191"/>
      <c r="R43" s="52"/>
    </row>
    <row r="44" spans="2:21" s="23" customFormat="1" ht="15">
      <c r="B44" s="112"/>
      <c r="C44" s="150"/>
      <c r="D44" s="118"/>
      <c r="E44" s="119"/>
      <c r="F44" s="120"/>
      <c r="G44" s="119"/>
      <c r="H44" s="121"/>
      <c r="I44" s="122">
        <f>(180/PI())*(60*ATAN((SQRT(1-(S44+(T44*U44))^2))/(S44+(T44*U44))))</f>
        <v>2.7883445453509252</v>
      </c>
      <c r="J44" s="123">
        <f>I44*1.852</f>
        <v>5.1640140979899138</v>
      </c>
      <c r="K44" s="124"/>
      <c r="L44" s="125">
        <v>2</v>
      </c>
      <c r="M44" s="126">
        <f>SUM((I44/100)*(100+L44))</f>
        <v>2.8441114362579434</v>
      </c>
      <c r="N44" s="123">
        <f>M44*1.852</f>
        <v>5.2672943799497114</v>
      </c>
      <c r="O44" s="124"/>
      <c r="P44" s="127" t="s">
        <v>22</v>
      </c>
      <c r="Q44" s="191" t="s">
        <v>23</v>
      </c>
      <c r="R44" s="52"/>
      <c r="S44" s="24">
        <f>(SIN(PI()*(D43+E43/60)/180))*(SIN(PI()*(D45+E45/60)/180))</f>
        <v>0.75602130022286984</v>
      </c>
      <c r="T44" s="24">
        <f>(COS(PI()*(D43+E43/60)/180))*(COS(PI()*(D45+E45/60)/180))</f>
        <v>0.24397843535229827</v>
      </c>
      <c r="U44" s="24">
        <f>COS(PI()*(F43-F45+(G43-G45)/60)/180)</f>
        <v>0.99999973557516808</v>
      </c>
    </row>
    <row r="45" spans="2:21" s="23" customFormat="1" ht="15">
      <c r="B45" s="112">
        <v>21</v>
      </c>
      <c r="C45" s="151" t="s">
        <v>94</v>
      </c>
      <c r="D45" s="129">
        <v>60</v>
      </c>
      <c r="E45" s="130">
        <v>22.75</v>
      </c>
      <c r="F45" s="131">
        <v>46</v>
      </c>
      <c r="G45" s="130">
        <v>20.015999999999998</v>
      </c>
      <c r="H45" s="132">
        <v>475</v>
      </c>
      <c r="I45" s="133"/>
      <c r="J45" s="124"/>
      <c r="K45" s="123">
        <f>J44+K43</f>
        <v>63.409854504186768</v>
      </c>
      <c r="L45" s="134"/>
      <c r="M45" s="135"/>
      <c r="N45" s="124"/>
      <c r="O45" s="123">
        <f>N44+O43</f>
        <v>64.678051594270514</v>
      </c>
      <c r="P45" s="136"/>
      <c r="Q45" s="191"/>
      <c r="R45" s="52"/>
    </row>
    <row r="46" spans="2:21" s="23" customFormat="1" ht="15">
      <c r="B46" s="112"/>
      <c r="C46" s="150"/>
      <c r="D46" s="118"/>
      <c r="E46" s="119"/>
      <c r="F46" s="120"/>
      <c r="G46" s="119"/>
      <c r="H46" s="121"/>
      <c r="I46" s="122">
        <f>(180/PI())*(60*ATAN((SQRT(1-(S46+(T46*U46))^2))/(S46+(T46*U46))))</f>
        <v>5.0347380526149772</v>
      </c>
      <c r="J46" s="123">
        <f>I46*1.852</f>
        <v>9.3243348734429379</v>
      </c>
      <c r="K46" s="124"/>
      <c r="L46" s="125">
        <v>2</v>
      </c>
      <c r="M46" s="126">
        <f>SUM((I46/100)*(100+L46))</f>
        <v>5.1354328136672773</v>
      </c>
      <c r="N46" s="123">
        <f>M46*1.852</f>
        <v>9.5108215709117978</v>
      </c>
      <c r="O46" s="124"/>
      <c r="P46" s="127" t="s">
        <v>22</v>
      </c>
      <c r="Q46" s="191" t="s">
        <v>23</v>
      </c>
      <c r="R46" s="52"/>
      <c r="S46" s="24">
        <f>(SIN(PI()*(D45+E45/60)/180))*(SIN(PI()*(D47+E47/60)/180))</f>
        <v>0.75530224956745728</v>
      </c>
      <c r="T46" s="24">
        <f>(COS(PI()*(D45+E45/60)/180))*(COS(PI()*(D47+E47/60)/180))</f>
        <v>0.24469730300441747</v>
      </c>
      <c r="U46" s="24">
        <f>COS(PI()*(F45-F47+(G45-G47)/60)/180)</f>
        <v>0.99999744574594529</v>
      </c>
    </row>
    <row r="47" spans="2:21" s="23" customFormat="1" ht="15">
      <c r="B47" s="112">
        <v>22</v>
      </c>
      <c r="C47" s="151" t="s">
        <v>95</v>
      </c>
      <c r="D47" s="129">
        <v>60</v>
      </c>
      <c r="E47" s="130">
        <v>19.498000000000001</v>
      </c>
      <c r="F47" s="131">
        <v>46</v>
      </c>
      <c r="G47" s="130">
        <v>27.786000000000001</v>
      </c>
      <c r="H47" s="132">
        <v>272</v>
      </c>
      <c r="I47" s="133"/>
      <c r="J47" s="124"/>
      <c r="K47" s="123">
        <f>J46+K45</f>
        <v>72.734189377629704</v>
      </c>
      <c r="L47" s="134"/>
      <c r="M47" s="135"/>
      <c r="N47" s="124"/>
      <c r="O47" s="123">
        <f>N46+O45</f>
        <v>74.188873165182315</v>
      </c>
      <c r="P47" s="136"/>
      <c r="Q47" s="191"/>
      <c r="R47" s="52"/>
    </row>
    <row r="48" spans="2:21" s="23" customFormat="1" ht="15">
      <c r="B48" s="112"/>
      <c r="C48" s="150"/>
      <c r="D48" s="118"/>
      <c r="E48" s="119"/>
      <c r="F48" s="120"/>
      <c r="G48" s="119"/>
      <c r="H48" s="121"/>
      <c r="I48" s="122">
        <f>(180/PI())*(60*ATAN((SQRT(1-(S48+(T48*U48))^2))/(S48+(T48*U48))))</f>
        <v>3.6597331650989169</v>
      </c>
      <c r="J48" s="123">
        <f>I48*1.852</f>
        <v>6.7778258217631944</v>
      </c>
      <c r="K48" s="124"/>
      <c r="L48" s="125">
        <v>2</v>
      </c>
      <c r="M48" s="126">
        <f>SUM((I48/100)*(100+L48))</f>
        <v>3.7329278284008951</v>
      </c>
      <c r="N48" s="123">
        <f>M48*1.852</f>
        <v>6.913382338198458</v>
      </c>
      <c r="O48" s="124"/>
      <c r="P48" s="127" t="s">
        <v>22</v>
      </c>
      <c r="Q48" s="191" t="s">
        <v>23</v>
      </c>
      <c r="R48" s="52"/>
      <c r="S48" s="24">
        <f>(SIN(PI()*(D47+E47/60)/180))*(SIN(PI()*(D49+E49/60)/180))</f>
        <v>0.75499600990454419</v>
      </c>
      <c r="T48" s="24">
        <f>(COS(PI()*(D47+E47/60)/180))*(COS(PI()*(D49+E49/60)/180))</f>
        <v>0.24500396288279713</v>
      </c>
      <c r="U48" s="24">
        <f>COS(PI()*(F47-F49+(G47-G49)/60)/180)</f>
        <v>0.99999779821780543</v>
      </c>
    </row>
    <row r="49" spans="2:21" s="23" customFormat="1" ht="15">
      <c r="B49" s="112">
        <v>23</v>
      </c>
      <c r="C49" s="151" t="s">
        <v>96</v>
      </c>
      <c r="D49" s="129">
        <v>60</v>
      </c>
      <c r="E49" s="130">
        <v>20.3</v>
      </c>
      <c r="F49" s="131">
        <v>46</v>
      </c>
      <c r="G49" s="130">
        <v>35</v>
      </c>
      <c r="H49" s="132">
        <v>1005</v>
      </c>
      <c r="I49" s="133"/>
      <c r="J49" s="124"/>
      <c r="K49" s="123">
        <f>J48+K47</f>
        <v>79.512015199392891</v>
      </c>
      <c r="L49" s="134"/>
      <c r="M49" s="135"/>
      <c r="N49" s="124"/>
      <c r="O49" s="123">
        <f>N48+O47</f>
        <v>81.102255503380775</v>
      </c>
      <c r="P49" s="136"/>
      <c r="Q49" s="193"/>
      <c r="R49" s="52"/>
    </row>
    <row r="50" spans="2:21" s="23" customFormat="1" ht="15">
      <c r="B50" s="112"/>
      <c r="C50" s="150"/>
      <c r="D50" s="118"/>
      <c r="E50" s="119"/>
      <c r="F50" s="120"/>
      <c r="G50" s="119"/>
      <c r="H50" s="121"/>
      <c r="I50" s="122">
        <f>(180/PI())*(60*ATAN((SQRT(1-(S50+(T50*U50))^2))/(S50+(T50*U50))))</f>
        <v>11.519570548933466</v>
      </c>
      <c r="J50" s="123">
        <f>I50*1.852</f>
        <v>21.334244656624779</v>
      </c>
      <c r="K50" s="124"/>
      <c r="L50" s="125">
        <v>2</v>
      </c>
      <c r="M50" s="126">
        <f>SUM((I50/100)*(100+L50))</f>
        <v>11.749961959912135</v>
      </c>
      <c r="N50" s="123">
        <f>M50*1.852</f>
        <v>21.760929549757275</v>
      </c>
      <c r="O50" s="124"/>
      <c r="P50" s="127" t="s">
        <v>22</v>
      </c>
      <c r="Q50" s="191" t="s">
        <v>23</v>
      </c>
      <c r="R50" s="52"/>
      <c r="S50" s="24">
        <f>(SIN(PI()*(D43+E43/60)/180))*(SIN(PI()*(D51+E51/60)/180))</f>
        <v>0.75578749542887558</v>
      </c>
      <c r="T50" s="24">
        <f>(COS(PI()*(D43+E43/60)/180))*(COS(PI()*(D51+E51/60)/180))</f>
        <v>0.24421169698979531</v>
      </c>
      <c r="U50" s="24">
        <f>COS(PI()*(F43-F51+(G43-G51)/60)/180)</f>
        <v>0.99998031747394722</v>
      </c>
    </row>
    <row r="51" spans="2:21" s="23" customFormat="1" ht="15">
      <c r="B51" s="112">
        <v>24</v>
      </c>
      <c r="C51" s="151" t="s">
        <v>97</v>
      </c>
      <c r="D51" s="129">
        <v>60</v>
      </c>
      <c r="E51" s="130">
        <v>20.881</v>
      </c>
      <c r="F51" s="131">
        <v>46</v>
      </c>
      <c r="G51" s="130">
        <v>39.085000000000001</v>
      </c>
      <c r="H51" s="132">
        <v>1454</v>
      </c>
      <c r="I51" s="133"/>
      <c r="J51" s="124"/>
      <c r="K51" s="123">
        <f>J50+K49</f>
        <v>100.84625985601767</v>
      </c>
      <c r="L51" s="134"/>
      <c r="M51" s="135"/>
      <c r="N51" s="124"/>
      <c r="O51" s="123">
        <f>N50+O49</f>
        <v>102.86318505313805</v>
      </c>
      <c r="P51" s="136"/>
      <c r="Q51" s="191"/>
      <c r="R51" s="52"/>
    </row>
    <row r="52" spans="2:21" s="23" customFormat="1" ht="15">
      <c r="B52" s="112"/>
      <c r="C52" s="150"/>
      <c r="D52" s="118"/>
      <c r="E52" s="119"/>
      <c r="F52" s="120"/>
      <c r="G52" s="119"/>
      <c r="H52" s="121"/>
      <c r="I52" s="122">
        <f>(180/PI())*(60*ATAN((SQRT(1-(S52+(T52*U52))^2))/(S52+(T52*U52))))</f>
        <v>17.804826182631871</v>
      </c>
      <c r="J52" s="123">
        <f>I52*1.852</f>
        <v>32.974538090234226</v>
      </c>
      <c r="K52" s="124"/>
      <c r="L52" s="125">
        <v>2</v>
      </c>
      <c r="M52" s="126">
        <f>SUM((I52/100)*(100+L52))</f>
        <v>18.160922706284509</v>
      </c>
      <c r="N52" s="123">
        <f>M52*1.852</f>
        <v>33.634028852038909</v>
      </c>
      <c r="O52" s="124"/>
      <c r="P52" s="127" t="s">
        <v>57</v>
      </c>
      <c r="Q52" s="191" t="s">
        <v>23</v>
      </c>
      <c r="R52" s="52"/>
      <c r="S52" s="24">
        <f>(SIN(PI()*(D51+E51/60)/180))*(SIN(PI()*(D53+E53/60)/180))</f>
        <v>0.75344912083411475</v>
      </c>
      <c r="T52" s="24">
        <f>(COS(PI()*(D51+E51/60)/180))*(COS(PI()*(D53+E53/60)/180))</f>
        <v>0.24654225059537271</v>
      </c>
      <c r="U52" s="24">
        <f>COS(PI()*(F51-F53+(G51-G53)/60)/180)</f>
        <v>0.99998059753128632</v>
      </c>
    </row>
    <row r="53" spans="2:21" s="23" customFormat="1" ht="15">
      <c r="B53" s="112">
        <v>25</v>
      </c>
      <c r="C53" s="153" t="s">
        <v>98</v>
      </c>
      <c r="D53" s="129">
        <v>60</v>
      </c>
      <c r="E53" s="130">
        <v>6.6</v>
      </c>
      <c r="F53" s="131">
        <v>47</v>
      </c>
      <c r="G53" s="130">
        <v>0.5</v>
      </c>
      <c r="H53" s="132">
        <v>1000</v>
      </c>
      <c r="I53" s="133"/>
      <c r="J53" s="124"/>
      <c r="K53" s="123">
        <f>J52+K51</f>
        <v>133.8207979462519</v>
      </c>
      <c r="L53" s="134"/>
      <c r="M53" s="135"/>
      <c r="N53" s="124"/>
      <c r="O53" s="123">
        <f>N52+O51</f>
        <v>136.49721390517698</v>
      </c>
      <c r="P53" s="136"/>
      <c r="Q53" s="191"/>
      <c r="R53" s="52"/>
    </row>
    <row r="54" spans="2:21" s="23" customFormat="1" ht="15">
      <c r="B54" s="112"/>
      <c r="C54" s="150"/>
      <c r="D54" s="118"/>
      <c r="E54" s="119"/>
      <c r="F54" s="120"/>
      <c r="G54" s="119"/>
      <c r="H54" s="121"/>
      <c r="I54" s="122">
        <f>(180/PI())*(60*ATAN((SQRT(1-(S54+(T54*U54))^2))/(S54+(T54*U54))))</f>
        <v>2.0281460997670506</v>
      </c>
      <c r="J54" s="123">
        <f>I54*1.852</f>
        <v>3.7561265767685779</v>
      </c>
      <c r="K54" s="124"/>
      <c r="L54" s="125">
        <v>2</v>
      </c>
      <c r="M54" s="126">
        <f>SUM((I54/100)*(100+L54))</f>
        <v>2.0687090217623916</v>
      </c>
      <c r="N54" s="123">
        <f>M54*1.852</f>
        <v>3.8312491083039495</v>
      </c>
      <c r="O54" s="124"/>
      <c r="P54" s="127" t="s">
        <v>99</v>
      </c>
      <c r="Q54" s="191" t="s">
        <v>23</v>
      </c>
      <c r="R54" s="52"/>
      <c r="S54" s="24">
        <f>(SIN(PI()*(D53+E53/60)/180))*(SIN(PI()*(D55+E55/60)/180))</f>
        <v>0.75145963598869658</v>
      </c>
      <c r="T54" s="24">
        <f>(COS(PI()*(D53+E53/60)/180))*(COS(PI()*(D55+E55/60)/180))</f>
        <v>0.24854025570288954</v>
      </c>
      <c r="U54" s="24">
        <f>COS(PI()*(F53-F55+(G53-G55)/60)/180)</f>
        <v>0.99999973557516808</v>
      </c>
    </row>
    <row r="55" spans="2:21" s="23" customFormat="1" ht="15">
      <c r="B55" s="112">
        <v>26</v>
      </c>
      <c r="C55" s="153" t="s">
        <v>100</v>
      </c>
      <c r="D55" s="129">
        <v>60</v>
      </c>
      <c r="E55" s="130">
        <v>5</v>
      </c>
      <c r="F55" s="131">
        <v>47</v>
      </c>
      <c r="G55" s="130">
        <v>3</v>
      </c>
      <c r="H55" s="132">
        <v>1550</v>
      </c>
      <c r="I55" s="133"/>
      <c r="J55" s="124"/>
      <c r="K55" s="123">
        <f>J54+K53</f>
        <v>137.57692452302047</v>
      </c>
      <c r="L55" s="134"/>
      <c r="M55" s="135"/>
      <c r="N55" s="124"/>
      <c r="O55" s="123">
        <f>N54+O53</f>
        <v>140.32846301348093</v>
      </c>
      <c r="P55" s="136"/>
      <c r="Q55" s="191"/>
      <c r="R55" s="52"/>
    </row>
    <row r="56" spans="2:21" s="23" customFormat="1" ht="15">
      <c r="B56" s="112"/>
      <c r="C56" s="150"/>
      <c r="D56" s="118"/>
      <c r="E56" s="119"/>
      <c r="F56" s="120"/>
      <c r="G56" s="119"/>
      <c r="H56" s="121"/>
      <c r="I56" s="122">
        <f>(180/PI())*(60*ATAN((SQRT(1-(S56+(T56*U56))^2))/(S56+(T56*U56))))</f>
        <v>16.546742833399655</v>
      </c>
      <c r="J56" s="123">
        <f>I56*1.852</f>
        <v>30.644567727456163</v>
      </c>
      <c r="K56" s="124"/>
      <c r="L56" s="125">
        <v>2</v>
      </c>
      <c r="M56" s="126">
        <f>SUM((I56/100)*(100+L56))</f>
        <v>16.87767769006765</v>
      </c>
      <c r="N56" s="123">
        <f>M56*1.852</f>
        <v>31.257459082005287</v>
      </c>
      <c r="O56" s="124"/>
      <c r="P56" s="127" t="s">
        <v>87</v>
      </c>
      <c r="Q56" s="191" t="s">
        <v>23</v>
      </c>
      <c r="R56" s="52"/>
      <c r="S56" s="24">
        <f>(SIN(PI()*(D55+E55/60)/180))*(SIN(PI()*(D57+E57/60)/180))</f>
        <v>0.74980533218434142</v>
      </c>
      <c r="T56" s="24">
        <f>(COS(PI()*(D55+E55/60)/180))*(COS(PI()*(D57+E57/60)/180))</f>
        <v>0.25018905018792881</v>
      </c>
      <c r="U56" s="24">
        <f>COS(PI()*(F55-F57+(G55-G57)/60)/180)</f>
        <v>0.99997615383587446</v>
      </c>
    </row>
    <row r="57" spans="2:21" s="23" customFormat="1" ht="15">
      <c r="B57" s="112">
        <v>27</v>
      </c>
      <c r="C57" s="152" t="s">
        <v>101</v>
      </c>
      <c r="D57" s="139">
        <v>59</v>
      </c>
      <c r="E57" s="140">
        <v>53.476999999999997</v>
      </c>
      <c r="F57" s="141">
        <v>47</v>
      </c>
      <c r="G57" s="140">
        <v>26.741</v>
      </c>
      <c r="H57" s="142">
        <v>2810</v>
      </c>
      <c r="I57" s="143"/>
      <c r="J57" s="144"/>
      <c r="K57" s="145">
        <f>J56+K55</f>
        <v>168.22149225047662</v>
      </c>
      <c r="L57" s="146"/>
      <c r="M57" s="147"/>
      <c r="N57" s="144"/>
      <c r="O57" s="145">
        <f>N56+O55</f>
        <v>171.58592209548621</v>
      </c>
      <c r="P57" s="148"/>
      <c r="Q57" s="193"/>
      <c r="R57" s="52"/>
    </row>
    <row r="58" spans="2:21" s="23" customFormat="1" ht="15">
      <c r="B58" s="112"/>
      <c r="C58" s="150"/>
      <c r="D58" s="118"/>
      <c r="E58" s="119"/>
      <c r="F58" s="120"/>
      <c r="G58" s="119"/>
      <c r="H58" s="121"/>
      <c r="I58" s="122">
        <f>(180/PI())*(60*ATAN((SQRT(1-(S58+(T58*U58))^2))/(S58+(T58*U58))))</f>
        <v>6.4548629147905254</v>
      </c>
      <c r="J58" s="123">
        <f>I58*1.852</f>
        <v>11.954406118192054</v>
      </c>
      <c r="K58" s="124"/>
      <c r="L58" s="125">
        <v>2</v>
      </c>
      <c r="M58" s="126">
        <f>SUM((I58/100)*(100+L58))</f>
        <v>6.5839601730863357</v>
      </c>
      <c r="N58" s="123">
        <f>M58*1.852</f>
        <v>12.193494240555895</v>
      </c>
      <c r="O58" s="124"/>
      <c r="P58" s="127" t="s">
        <v>87</v>
      </c>
      <c r="Q58" s="191" t="s">
        <v>23</v>
      </c>
      <c r="R58" s="52"/>
      <c r="S58" s="24">
        <f>(SIN(PI()*(D57+E57/60)/180))*(SIN(PI()*(D59+E59/60)/180))</f>
        <v>0.7477891707384503</v>
      </c>
      <c r="T58" s="24">
        <f>(COS(PI()*(D57+E57/60)/180))*(COS(PI()*(D59+E59/60)/180))</f>
        <v>0.25220998126054628</v>
      </c>
      <c r="U58" s="24">
        <f>COS(PI()*(F57-F59+(G57-G59)/60)/180)</f>
        <v>0.9999963729783794</v>
      </c>
    </row>
    <row r="59" spans="2:21" s="23" customFormat="1" ht="15">
      <c r="B59" s="112">
        <v>28</v>
      </c>
      <c r="C59" s="152" t="s">
        <v>47</v>
      </c>
      <c r="D59" s="139">
        <v>59</v>
      </c>
      <c r="E59" s="140">
        <v>49</v>
      </c>
      <c r="F59" s="141">
        <v>47</v>
      </c>
      <c r="G59" s="140">
        <v>36</v>
      </c>
      <c r="H59" s="142">
        <v>2810</v>
      </c>
      <c r="I59" s="143"/>
      <c r="J59" s="144"/>
      <c r="K59" s="123">
        <f>J58+K57</f>
        <v>180.17589836866867</v>
      </c>
      <c r="L59" s="134"/>
      <c r="M59" s="135"/>
      <c r="N59" s="124"/>
      <c r="O59" s="123">
        <f>N58+O57</f>
        <v>183.77941633604212</v>
      </c>
      <c r="P59" s="148"/>
      <c r="Q59" s="193"/>
      <c r="R59" s="52"/>
    </row>
    <row r="60" spans="2:21" s="23" customFormat="1" ht="15">
      <c r="B60" s="112"/>
      <c r="C60" s="150"/>
      <c r="D60" s="118"/>
      <c r="E60" s="119"/>
      <c r="F60" s="120"/>
      <c r="G60" s="119"/>
      <c r="H60" s="121"/>
      <c r="I60" s="122">
        <f>(180/PI())*(60*ATAN((SQRT(1-(S60+(T60*U60))^2))/(S60+(T60*U60))))</f>
        <v>18.530090936373167</v>
      </c>
      <c r="J60" s="123">
        <f>I60*1.852</f>
        <v>34.317728414163106</v>
      </c>
      <c r="K60" s="124"/>
      <c r="L60" s="125">
        <v>2</v>
      </c>
      <c r="M60" s="126">
        <f>SUM((I60/100)*(100+L60))</f>
        <v>18.900692755100629</v>
      </c>
      <c r="N60" s="123">
        <f>M60*1.852</f>
        <v>35.004082982446363</v>
      </c>
      <c r="O60" s="124"/>
      <c r="P60" s="127" t="s">
        <v>87</v>
      </c>
      <c r="Q60" s="191" t="s">
        <v>23</v>
      </c>
      <c r="R60" s="52"/>
      <c r="S60" s="24">
        <f>(SIN(PI()*(D59+E59/60)/180))*(SIN(PI()*(D61+E61/60)/180))</f>
        <v>0.74570221490876498</v>
      </c>
      <c r="T60" s="24">
        <f>(COS(PI()*(D59+E59/60)/180))*(COS(PI()*(D61+E61/60)/180))</f>
        <v>0.25429169274902541</v>
      </c>
      <c r="U60" s="24">
        <f>COS(PI()*(F59-F61+(G59-G61)/60)/180)</f>
        <v>0.99996683073099157</v>
      </c>
    </row>
    <row r="61" spans="2:21" s="23" customFormat="1" ht="15">
      <c r="B61" s="112">
        <v>29</v>
      </c>
      <c r="C61" s="151" t="s">
        <v>102</v>
      </c>
      <c r="D61" s="129">
        <v>59</v>
      </c>
      <c r="E61" s="130">
        <v>37</v>
      </c>
      <c r="F61" s="131">
        <v>48</v>
      </c>
      <c r="G61" s="130">
        <v>4</v>
      </c>
      <c r="H61" s="132">
        <v>3034</v>
      </c>
      <c r="I61" s="133"/>
      <c r="J61" s="124"/>
      <c r="K61" s="123">
        <f>J60+K59</f>
        <v>214.49362678283177</v>
      </c>
      <c r="L61" s="134"/>
      <c r="M61" s="135"/>
      <c r="N61" s="124"/>
      <c r="O61" s="123">
        <f>N60+O59</f>
        <v>218.78349931848848</v>
      </c>
      <c r="P61" s="136"/>
      <c r="Q61" s="191"/>
      <c r="R61" s="52"/>
    </row>
    <row r="62" spans="2:21" s="23" customFormat="1" ht="15.75">
      <c r="B62" s="112"/>
      <c r="C62" s="154"/>
      <c r="D62" s="155"/>
      <c r="E62" s="156"/>
      <c r="F62" s="157"/>
      <c r="G62" s="156"/>
      <c r="H62" s="158"/>
      <c r="I62" s="122">
        <v>0</v>
      </c>
      <c r="J62" s="123">
        <f>I62*1.852</f>
        <v>0</v>
      </c>
      <c r="K62" s="124"/>
      <c r="L62" s="125">
        <v>0</v>
      </c>
      <c r="M62" s="126">
        <f>SUM((I62/100)*(100+L62))</f>
        <v>0</v>
      </c>
      <c r="N62" s="123">
        <f>M62*1.852</f>
        <v>0</v>
      </c>
      <c r="O62" s="124"/>
      <c r="P62" s="127" t="s">
        <v>23</v>
      </c>
      <c r="Q62" s="191" t="s">
        <v>23</v>
      </c>
      <c r="R62" s="52"/>
      <c r="S62" s="24">
        <f>(SIN(PI()*(D61+E61/60)/180))*(SIN(PI()*(D63+E63/60)/180))</f>
        <v>0</v>
      </c>
      <c r="T62" s="24">
        <f>(COS(PI()*(D61+E61/60)/180))*(COS(PI()*(D63+E63/60)/180))</f>
        <v>0.50578284765925308</v>
      </c>
      <c r="U62" s="24">
        <f>COS(PI()*(F61-F63+(G61-G63)/60)/180)</f>
        <v>0.66826546533279529</v>
      </c>
    </row>
    <row r="63" spans="2:21" s="25" customFormat="1" ht="15.75">
      <c r="B63" s="112">
        <v>30</v>
      </c>
      <c r="C63" s="159"/>
      <c r="D63" s="160"/>
      <c r="E63" s="161"/>
      <c r="F63" s="162"/>
      <c r="G63" s="161"/>
      <c r="H63" s="163"/>
      <c r="I63" s="133"/>
      <c r="J63" s="124"/>
      <c r="K63" s="123">
        <f>J62+K61</f>
        <v>214.49362678283177</v>
      </c>
      <c r="L63" s="134"/>
      <c r="M63" s="135"/>
      <c r="N63" s="124"/>
      <c r="O63" s="123">
        <f>N62+O61</f>
        <v>218.78349931848848</v>
      </c>
      <c r="P63" s="136"/>
      <c r="Q63" s="191"/>
      <c r="R63" s="61"/>
    </row>
    <row r="64" spans="2:21" s="23" customFormat="1" ht="15">
      <c r="B64" s="112"/>
      <c r="C64" s="150"/>
      <c r="D64" s="118"/>
      <c r="E64" s="119"/>
      <c r="F64" s="120"/>
      <c r="G64" s="119"/>
      <c r="H64" s="121"/>
      <c r="I64" s="122">
        <f>(180/PI())*(60*ATAN((SQRT(1-(S64+(T64*U64))^2))/(S64+(T64*U64))))</f>
        <v>0</v>
      </c>
      <c r="J64" s="123">
        <f>I64*1.852</f>
        <v>0</v>
      </c>
      <c r="K64" s="124"/>
      <c r="L64" s="125">
        <v>0</v>
      </c>
      <c r="M64" s="126">
        <f>SUM((I64/100)*(100+L64))</f>
        <v>0</v>
      </c>
      <c r="N64" s="123">
        <f>M64*1.852</f>
        <v>0</v>
      </c>
      <c r="O64" s="124"/>
      <c r="P64" s="127" t="s">
        <v>23</v>
      </c>
      <c r="Q64" s="191" t="s">
        <v>23</v>
      </c>
      <c r="R64" s="52"/>
      <c r="S64" s="24">
        <f>(SIN(PI()*(D63+E63/60)/180))*(SIN(PI()*(D65+E65/60)/180))</f>
        <v>0</v>
      </c>
      <c r="T64" s="24">
        <f>(COS(PI()*(D63+E63/60)/180))*(COS(PI()*(D65+E65/60)/180))</f>
        <v>1</v>
      </c>
      <c r="U64" s="24">
        <f>COS(PI()*(F63-F65+(G63-G65)/60)/180)</f>
        <v>1</v>
      </c>
    </row>
    <row r="65" spans="2:27" s="25" customFormat="1" ht="15.75">
      <c r="B65" s="112">
        <v>31</v>
      </c>
      <c r="C65" s="159"/>
      <c r="D65" s="160"/>
      <c r="E65" s="161"/>
      <c r="F65" s="162"/>
      <c r="G65" s="161"/>
      <c r="H65" s="163"/>
      <c r="I65" s="133"/>
      <c r="J65" s="124"/>
      <c r="K65" s="123">
        <f>J64+K63</f>
        <v>214.49362678283177</v>
      </c>
      <c r="L65" s="134"/>
      <c r="M65" s="135"/>
      <c r="N65" s="124"/>
      <c r="O65" s="123">
        <f>N64+O63</f>
        <v>218.78349931848848</v>
      </c>
      <c r="P65" s="136"/>
      <c r="Q65" s="191"/>
      <c r="R65" s="61"/>
    </row>
    <row r="66" spans="2:27" s="23" customFormat="1" ht="15.75">
      <c r="B66" s="112"/>
      <c r="C66" s="154"/>
      <c r="D66" s="155"/>
      <c r="E66" s="156"/>
      <c r="F66" s="157"/>
      <c r="G66" s="156"/>
      <c r="H66" s="158"/>
      <c r="I66" s="122">
        <v>0</v>
      </c>
      <c r="J66" s="123">
        <f>I66*1.852</f>
        <v>0</v>
      </c>
      <c r="K66" s="124"/>
      <c r="L66" s="125">
        <v>0</v>
      </c>
      <c r="M66" s="126">
        <f>SUM((I66/100)*(100+L66))</f>
        <v>0</v>
      </c>
      <c r="N66" s="123">
        <f>M66*1.852</f>
        <v>0</v>
      </c>
      <c r="O66" s="124"/>
      <c r="P66" s="127"/>
      <c r="Q66" s="191" t="s">
        <v>23</v>
      </c>
      <c r="R66" s="52"/>
      <c r="S66" s="24">
        <f>(SIN(PI()*(D65+E65/60)/180))*(SIN(PI()*(D67+E67/60)/180))</f>
        <v>0</v>
      </c>
      <c r="T66" s="24">
        <f>(COS(PI()*(D65+E65/60)/180))*(COS(PI()*(D67+E67/60)/180))</f>
        <v>1</v>
      </c>
      <c r="U66" s="24">
        <f>COS(PI()*(F65-F67+(G65-G67)/60)/180)</f>
        <v>1</v>
      </c>
    </row>
    <row r="67" spans="2:27" s="23" customFormat="1" ht="15.75">
      <c r="B67" s="112">
        <v>32</v>
      </c>
      <c r="C67" s="159"/>
      <c r="D67" s="160"/>
      <c r="E67" s="161"/>
      <c r="F67" s="162"/>
      <c r="G67" s="161"/>
      <c r="H67" s="163"/>
      <c r="I67" s="133"/>
      <c r="J67" s="124"/>
      <c r="K67" s="123">
        <f>J66+K65</f>
        <v>214.49362678283177</v>
      </c>
      <c r="L67" s="134"/>
      <c r="M67" s="135"/>
      <c r="N67" s="124"/>
      <c r="O67" s="123">
        <f>N66+O65</f>
        <v>218.78349931848848</v>
      </c>
      <c r="P67" s="136"/>
      <c r="Q67" s="191"/>
      <c r="R67" s="52"/>
    </row>
    <row r="68" spans="2:27" s="23" customFormat="1" ht="15">
      <c r="B68" s="112"/>
      <c r="C68" s="150"/>
      <c r="D68" s="118"/>
      <c r="E68" s="119"/>
      <c r="F68" s="120"/>
      <c r="G68" s="119"/>
      <c r="H68" s="121"/>
      <c r="I68" s="122">
        <f>(180/PI())*(60*ATAN((SQRT(1-(S68+(T68*U68))^2))/(S68+(T68*U68))))</f>
        <v>0</v>
      </c>
      <c r="J68" s="123">
        <f>I68*1.852</f>
        <v>0</v>
      </c>
      <c r="K68" s="124"/>
      <c r="L68" s="125">
        <v>0</v>
      </c>
      <c r="M68" s="126">
        <f>SUM((I68/100)*(100+L68))</f>
        <v>0</v>
      </c>
      <c r="N68" s="123">
        <f>M68*1.852</f>
        <v>0</v>
      </c>
      <c r="O68" s="124"/>
      <c r="P68" s="127" t="s">
        <v>23</v>
      </c>
      <c r="Q68" s="191" t="s">
        <v>23</v>
      </c>
      <c r="R68" s="52"/>
      <c r="S68" s="24">
        <f>(SIN(PI()*(D67+E67/60)/180))*(SIN(PI()*(D69+E69/60)/180))</f>
        <v>0</v>
      </c>
      <c r="T68" s="24">
        <f>(COS(PI()*(D67+E67/60)/180))*(COS(PI()*(D69+E69/60)/180))</f>
        <v>1</v>
      </c>
      <c r="U68" s="24">
        <f>COS(PI()*(F67-F69+(G67-G69)/60)/180)</f>
        <v>1</v>
      </c>
    </row>
    <row r="69" spans="2:27" s="23" customFormat="1" ht="15.75" thickBot="1">
      <c r="B69" s="113"/>
      <c r="C69" s="22"/>
      <c r="D69" s="62"/>
      <c r="E69" s="63"/>
      <c r="F69" s="64"/>
      <c r="G69" s="63"/>
      <c r="H69" s="65"/>
      <c r="I69" s="66"/>
      <c r="J69" s="67"/>
      <c r="K69" s="68"/>
      <c r="L69" s="69"/>
      <c r="M69" s="70"/>
      <c r="N69" s="67"/>
      <c r="O69" s="68"/>
      <c r="P69" s="71"/>
      <c r="Q69" s="98"/>
      <c r="R69" s="52"/>
    </row>
    <row r="70" spans="2:27" s="23" customFormat="1" ht="16.350000000000001" customHeight="1" thickTop="1" thickBot="1">
      <c r="B70" s="114"/>
      <c r="C70" s="99" t="s">
        <v>60</v>
      </c>
      <c r="D70" s="100"/>
      <c r="E70" s="100"/>
      <c r="F70" s="100"/>
      <c r="G70" s="100"/>
      <c r="H70" s="101"/>
      <c r="I70" s="102">
        <f>SUM(I5:I69)</f>
        <v>115.81729307928283</v>
      </c>
      <c r="J70" s="102"/>
      <c r="K70" s="103">
        <f>K67</f>
        <v>214.49362678283177</v>
      </c>
      <c r="L70" s="104" t="s">
        <v>23</v>
      </c>
      <c r="M70" s="105"/>
      <c r="N70" s="105"/>
      <c r="O70" s="103">
        <f>O67</f>
        <v>218.78349931848848</v>
      </c>
      <c r="P70" s="106"/>
      <c r="Q70" s="107"/>
      <c r="R70" s="52"/>
    </row>
    <row r="71" spans="2:27" s="17" customFormat="1" ht="15.75" thickTop="1">
      <c r="B71" s="115"/>
      <c r="C71" s="26"/>
      <c r="D71" s="27"/>
      <c r="E71" s="28"/>
      <c r="F71" s="29"/>
      <c r="G71" s="30"/>
      <c r="H71" s="31"/>
      <c r="I71" s="32"/>
      <c r="J71" s="32"/>
      <c r="K71" s="32"/>
      <c r="L71" s="33"/>
      <c r="M71" s="34"/>
      <c r="N71" s="32"/>
      <c r="O71" s="32"/>
      <c r="P71" s="32"/>
      <c r="Q71" s="35"/>
      <c r="T71" s="34"/>
      <c r="V71" s="32"/>
      <c r="W71" s="36"/>
      <c r="AA71" s="36"/>
    </row>
    <row r="72" spans="2:27" s="17" customFormat="1" ht="15">
      <c r="B72" s="115"/>
      <c r="C72" s="26"/>
      <c r="D72" s="27"/>
      <c r="E72" s="28"/>
      <c r="F72" s="29"/>
      <c r="G72" s="30"/>
      <c r="H72" s="31"/>
      <c r="I72" s="32"/>
      <c r="J72" s="32"/>
      <c r="K72" s="32"/>
      <c r="L72" s="33"/>
      <c r="M72" s="34"/>
      <c r="N72" s="32"/>
      <c r="O72" s="32"/>
      <c r="P72" s="32"/>
      <c r="Q72" s="35"/>
      <c r="T72" s="34"/>
      <c r="V72" s="32"/>
      <c r="W72" s="36"/>
      <c r="AA72" s="36"/>
    </row>
    <row r="73" spans="2:27">
      <c r="B73" s="116"/>
      <c r="I73" s="4">
        <f>I70*1.852</f>
        <v>214.49362678283183</v>
      </c>
    </row>
    <row r="74" spans="2:27">
      <c r="B74" s="116"/>
    </row>
    <row r="75" spans="2:27">
      <c r="B75" s="116"/>
    </row>
    <row r="76" spans="2:27">
      <c r="B76" s="116"/>
    </row>
    <row r="77" spans="2:27">
      <c r="B77" s="116"/>
    </row>
    <row r="78" spans="2:27">
      <c r="B78" s="116"/>
    </row>
    <row r="79" spans="2:27">
      <c r="B79" s="116"/>
    </row>
    <row r="80" spans="2:27">
      <c r="B80" s="116"/>
    </row>
    <row r="81" spans="2:2">
      <c r="B81" s="116"/>
    </row>
  </sheetData>
  <sheetProtection algorithmName="SHA-512" hashValue="hqGm/ya5LY2v8YNGDmnX0DhgprUOsCmtI3PKoBGmUxnvAUTIBibG22N8OZ2bl8OlT8CzaexRy1311fGzbrVmJw==" saltValue="VBooHN5odZ2x8KtG1Ehe4A==" spinCount="100000" sheet="1" objects="1" scenarios="1"/>
  <dataConsolidate link="1"/>
  <mergeCells count="8"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horizontalDpi="300" verticalDpi="300" r:id="rId1"/>
  <headerFooter alignWithMargins="0">
    <oddHeader xml:space="preserve">&amp;L
</oddHeader>
    <oddFooter xml:space="preserve">&amp;L
</oddFooter>
  </headerFooter>
  <rowBreaks count="1" manualBreakCount="1">
    <brk id="34" max="16" man="1"/>
  </rowBreaks>
  <colBreaks count="1" manualBreakCount="1">
    <brk id="1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5CEB5-47A5-4EA6-8FC6-F31DAA98145B}">
  <dimension ref="B1:AI35"/>
  <sheetViews>
    <sheetView view="pageBreakPreview" zoomScale="88" zoomScaleNormal="68" zoomScaleSheetLayoutView="88" workbookViewId="0">
      <pane ySplit="4" topLeftCell="A6" activePane="bottomLeft" state="frozen"/>
      <selection pane="bottomLeft" activeCell="W6" sqref="W6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9.285156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31" t="s">
        <v>103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3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104</v>
      </c>
      <c r="D6" s="72">
        <v>60</v>
      </c>
      <c r="E6" s="73">
        <v>42.268000000000001</v>
      </c>
      <c r="F6" s="72">
        <v>46</v>
      </c>
      <c r="G6" s="73">
        <v>4.4649999999999999</v>
      </c>
      <c r="H6" s="74">
        <v>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23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0.17465521845102433</v>
      </c>
      <c r="J7" s="19">
        <f>I7*1.852</f>
        <v>0.3234614645712971</v>
      </c>
      <c r="K7" s="18"/>
      <c r="L7" s="78">
        <v>2</v>
      </c>
      <c r="M7" s="19">
        <f>SUM((I7/100)*(100+L7))</f>
        <v>0.17814832282004481</v>
      </c>
      <c r="N7" s="19">
        <f>M7*1.852</f>
        <v>0.329930693862723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0.76055000222504987</v>
      </c>
      <c r="T7" s="24">
        <f>(COS(PI()*(D6+E6/60)/180))*(COS(PI()*(D8+E8/60)/180))</f>
        <v>0.23944999652331103</v>
      </c>
      <c r="U7" s="24">
        <f>COS(PI()*(F6-F8+(G6-G8)/60)/180)</f>
        <v>0.99999999983736809</v>
      </c>
    </row>
    <row r="8" spans="2:35" s="23" customFormat="1" ht="15">
      <c r="B8" s="112">
        <v>2</v>
      </c>
      <c r="C8" s="72" t="s">
        <v>73</v>
      </c>
      <c r="D8" s="72">
        <v>60</v>
      </c>
      <c r="E8" s="73">
        <v>42.095999999999997</v>
      </c>
      <c r="F8" s="72">
        <v>46</v>
      </c>
      <c r="G8" s="73">
        <v>4.5270000000000001</v>
      </c>
      <c r="H8" s="74">
        <v>100</v>
      </c>
      <c r="I8" s="18"/>
      <c r="J8" s="18"/>
      <c r="K8" s="19">
        <f>J7+K6</f>
        <v>0.3234614645712971</v>
      </c>
      <c r="L8" s="20"/>
      <c r="M8" s="18"/>
      <c r="N8" s="18"/>
      <c r="O8" s="19">
        <f>N7+O6</f>
        <v>0.329930693862723</v>
      </c>
      <c r="P8" s="21"/>
      <c r="Q8" s="96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0.22997506671243392</v>
      </c>
      <c r="J9" s="19">
        <f>I9*1.852</f>
        <v>0.42591382355142765</v>
      </c>
      <c r="K9" s="18"/>
      <c r="L9" s="78">
        <v>2</v>
      </c>
      <c r="M9" s="19">
        <f>SUM((I9/100)*(100+L9))</f>
        <v>0.23457456804668261</v>
      </c>
      <c r="N9" s="19">
        <f>M9*1.852</f>
        <v>0.43443210002245625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0.76050121470383192</v>
      </c>
      <c r="T9" s="24">
        <f>(COS(PI()*(D8+E8/60)/180))*(COS(PI()*(D10+E10/60)/180))</f>
        <v>0.2394987832298042</v>
      </c>
      <c r="U9" s="24">
        <f>COS(PI()*(F8-F10+(G8-G10)/60)/180)</f>
        <v>0.99999999928499528</v>
      </c>
    </row>
    <row r="10" spans="2:35" s="23" customFormat="1" ht="15">
      <c r="B10" s="112">
        <v>3</v>
      </c>
      <c r="C10" s="72" t="s">
        <v>25</v>
      </c>
      <c r="D10" s="72">
        <v>60</v>
      </c>
      <c r="E10" s="73">
        <v>41.875</v>
      </c>
      <c r="F10" s="72">
        <v>46</v>
      </c>
      <c r="G10" s="73">
        <v>4.657</v>
      </c>
      <c r="H10" s="74">
        <v>250</v>
      </c>
      <c r="I10" s="18"/>
      <c r="J10" s="18"/>
      <c r="K10" s="19">
        <f>J9+K8</f>
        <v>0.74937528812272469</v>
      </c>
      <c r="L10" s="20"/>
      <c r="M10" s="18"/>
      <c r="N10" s="18"/>
      <c r="O10" s="19">
        <f>N9+O8</f>
        <v>0.76436279388517925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0.52956942219541969</v>
      </c>
      <c r="J11" s="19">
        <f>I11*1.852</f>
        <v>0.98076256990591737</v>
      </c>
      <c r="K11" s="18"/>
      <c r="L11" s="78">
        <v>2</v>
      </c>
      <c r="M11" s="19">
        <f>SUM((I11/100)*(100+L11))</f>
        <v>0.54016081063932808</v>
      </c>
      <c r="N11" s="19">
        <f>M11*1.852</f>
        <v>1.0003778213040357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0.76044298820834666</v>
      </c>
      <c r="T11" s="24">
        <f>(COS(PI()*(D10+E10/60)/180))*(COS(PI()*(D12+E12/60)/180))</f>
        <v>0.23955700918954365</v>
      </c>
      <c r="U11" s="24">
        <f>COS(PI()*(F10-F12+(G10-G12)/60)/180)</f>
        <v>0.99999996133321889</v>
      </c>
    </row>
    <row r="12" spans="2:35" s="23" customFormat="1" ht="15">
      <c r="B12" s="112">
        <v>4</v>
      </c>
      <c r="C12" s="72" t="s">
        <v>27</v>
      </c>
      <c r="D12" s="72">
        <v>60</v>
      </c>
      <c r="E12" s="73">
        <v>41.627000000000002</v>
      </c>
      <c r="F12" s="72">
        <v>46</v>
      </c>
      <c r="G12" s="73">
        <v>5.6130000000000004</v>
      </c>
      <c r="H12" s="74">
        <v>230</v>
      </c>
      <c r="I12" s="18"/>
      <c r="J12" s="18"/>
      <c r="K12" s="19">
        <f>J11+K10</f>
        <v>1.730137858028642</v>
      </c>
      <c r="L12" s="20"/>
      <c r="M12" s="18"/>
      <c r="N12" s="18"/>
      <c r="O12" s="19">
        <f>N11+O10</f>
        <v>1.7647406151892149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0.17391365409367029</v>
      </c>
      <c r="J13" s="19">
        <f>I13*1.852</f>
        <v>0.32208808738147743</v>
      </c>
      <c r="K13" s="18"/>
      <c r="L13" s="78">
        <v>2</v>
      </c>
      <c r="M13" s="19">
        <f>SUM((I13/100)*(100+L13))</f>
        <v>0.17739192717554372</v>
      </c>
      <c r="N13" s="19">
        <f>M13*1.852</f>
        <v>0.32852984912910699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0.76039754704284757</v>
      </c>
      <c r="T13" s="24">
        <f>(COS(PI()*(D12+E12/60)/180))*(COS(PI()*(D14+E14/60)/180))</f>
        <v>0.23960245236805625</v>
      </c>
      <c r="U13" s="24">
        <f>COS(PI()*(F12-F14+(G12-G14)/60)/180)</f>
        <v>0.99999999711793841</v>
      </c>
    </row>
    <row r="14" spans="2:35" s="23" customFormat="1" ht="15">
      <c r="B14" s="112">
        <v>5</v>
      </c>
      <c r="C14" s="72" t="s">
        <v>96</v>
      </c>
      <c r="D14" s="72">
        <v>60</v>
      </c>
      <c r="E14" s="73">
        <v>41.509</v>
      </c>
      <c r="F14" s="72">
        <v>46</v>
      </c>
      <c r="G14" s="73">
        <v>5.8739999999999997</v>
      </c>
      <c r="H14" s="74">
        <v>230</v>
      </c>
      <c r="I14" s="18"/>
      <c r="J14" s="18"/>
      <c r="K14" s="19">
        <f>J13+K12</f>
        <v>2.0522259454101195</v>
      </c>
      <c r="L14" s="20"/>
      <c r="M14" s="18"/>
      <c r="N14" s="18"/>
      <c r="O14" s="19">
        <f>N13+O12</f>
        <v>2.093270464318322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0.20646616023581293</v>
      </c>
      <c r="J15" s="19">
        <f>I15*1.852</f>
        <v>0.38237532875672559</v>
      </c>
      <c r="K15" s="18"/>
      <c r="L15" s="78">
        <v>2</v>
      </c>
      <c r="M15" s="19">
        <f>SUM((I15/100)*(100+L15))</f>
        <v>0.2105954834405292</v>
      </c>
      <c r="N15" s="19">
        <f>M15*1.852</f>
        <v>0.39002283533186011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0.76036662971123192</v>
      </c>
      <c r="T15" s="24">
        <f>(COS(PI()*(D14+E14/60)/180))*(COS(PI()*(D16+E16/60)/180))</f>
        <v>0.23963336956272094</v>
      </c>
      <c r="U15" s="24">
        <f>COS(PI()*(F14-F16+(G14-G16)/60)/180)</f>
        <v>0.99999999550367769</v>
      </c>
    </row>
    <row r="16" spans="2:35" s="23" customFormat="1" ht="15">
      <c r="B16" s="112">
        <v>6</v>
      </c>
      <c r="C16" s="72" t="s">
        <v>105</v>
      </c>
      <c r="D16" s="72">
        <v>60</v>
      </c>
      <c r="E16" s="73">
        <v>41.378</v>
      </c>
      <c r="F16" s="72">
        <v>46</v>
      </c>
      <c r="G16" s="73">
        <v>6.2</v>
      </c>
      <c r="H16" s="74">
        <v>230</v>
      </c>
      <c r="I16" s="18"/>
      <c r="J16" s="18"/>
      <c r="K16" s="19">
        <f>J15+K14</f>
        <v>2.434601274166845</v>
      </c>
      <c r="L16" s="20"/>
      <c r="M16" s="18"/>
      <c r="N16" s="18"/>
      <c r="O16" s="19">
        <f>N15+O14</f>
        <v>2.4832932996501822</v>
      </c>
      <c r="P16" s="21"/>
      <c r="Q16" s="96" t="s">
        <v>23</v>
      </c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v>0</v>
      </c>
      <c r="J17" s="19">
        <f>I17*1.852</f>
        <v>0</v>
      </c>
      <c r="K17" s="18"/>
      <c r="L17" s="78">
        <v>0</v>
      </c>
      <c r="M17" s="19">
        <f>SUM((I17/100)*(100+L17))</f>
        <v>0</v>
      </c>
      <c r="N17" s="19">
        <f>M17*1.852</f>
        <v>0</v>
      </c>
      <c r="O17" s="18"/>
      <c r="P17" s="79" t="s">
        <v>23</v>
      </c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0.4895402293814381</v>
      </c>
      <c r="U17" s="24">
        <f>COS(PI()*(F16-F18+(G16-G18)/60)/180)</f>
        <v>0.69335990713795381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2.434601274166845</v>
      </c>
      <c r="L18" s="20"/>
      <c r="M18" s="18"/>
      <c r="N18" s="18"/>
      <c r="O18" s="19">
        <f>N17+O16</f>
        <v>2.4832932996501822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>
        <v>0</v>
      </c>
      <c r="M19" s="19">
        <f>SUM((I19/100)*(100+L19))</f>
        <v>0</v>
      </c>
      <c r="N19" s="19">
        <f>M19*1.852</f>
        <v>0</v>
      </c>
      <c r="O19" s="18"/>
      <c r="P19" s="79" t="s">
        <v>23</v>
      </c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C20" s="72"/>
      <c r="D20" s="72"/>
      <c r="E20" s="73"/>
      <c r="F20" s="72"/>
      <c r="G20" s="73"/>
      <c r="H20" s="74"/>
      <c r="I20" s="18"/>
      <c r="J20" s="18"/>
      <c r="K20" s="19">
        <f>J19+K18</f>
        <v>2.434601274166845</v>
      </c>
      <c r="L20" s="20"/>
      <c r="M20" s="18"/>
      <c r="N20" s="18"/>
      <c r="O20" s="19">
        <f>N19+O18</f>
        <v>2.4832932996501822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v>0</v>
      </c>
      <c r="J21" s="19">
        <f>I21*1.852</f>
        <v>0</v>
      </c>
      <c r="K21" s="18"/>
      <c r="L21" s="78"/>
      <c r="M21" s="19">
        <f>SUM((I21/100)*(100+L21))</f>
        <v>0</v>
      </c>
      <c r="N21" s="19">
        <f>M21*1.852</f>
        <v>0</v>
      </c>
      <c r="O21" s="18"/>
      <c r="P21" s="79"/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2.434601274166845</v>
      </c>
      <c r="L22" s="20"/>
      <c r="M22" s="18"/>
      <c r="N22" s="18"/>
      <c r="O22" s="19">
        <f>N21+O20</f>
        <v>2.4832932996501822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/>
      <c r="M23" s="19">
        <f>SUM((I23/100)*(100+L23))</f>
        <v>0</v>
      </c>
      <c r="N23" s="19">
        <f>M23*1.852</f>
        <v>0</v>
      </c>
      <c r="O23" s="18"/>
      <c r="P23" s="79"/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2.434601274166845</v>
      </c>
      <c r="L24" s="20"/>
      <c r="M24" s="18"/>
      <c r="N24" s="18"/>
      <c r="O24" s="19">
        <f>N23+O22</f>
        <v>2.4832932996501822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2.434601274166845</v>
      </c>
      <c r="L26" s="20"/>
      <c r="M26" s="18"/>
      <c r="N26" s="18"/>
      <c r="O26" s="19">
        <f>N25+O24</f>
        <v>2.4832932996501822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2.434601274166845</v>
      </c>
      <c r="L28" s="20"/>
      <c r="M28" s="18"/>
      <c r="N28" s="18"/>
      <c r="O28" s="19">
        <f>N27+O26</f>
        <v>2.4832932996501822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2.434601274166845</v>
      </c>
      <c r="L30" s="20"/>
      <c r="M30" s="18"/>
      <c r="N30" s="18"/>
      <c r="O30" s="19">
        <f>N29+O28</f>
        <v>2.4832932996501822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 t="e">
        <f>(SIN(PI()*(#REF!+#REF!/60)/180))*(SIN(PI()*(D32+E32/60)/180))</f>
        <v>#REF!</v>
      </c>
      <c r="T31" s="24" t="e">
        <f>(COS(PI()*(#REF!+#REF!/60)/180))*(COS(PI()*(D32+E32/60)/180))</f>
        <v>#REF!</v>
      </c>
      <c r="U31" s="24" t="e">
        <f>COS(PI()*(#REF!-F32+(#REF!-G32)/60)/180)</f>
        <v>#REF!</v>
      </c>
    </row>
    <row r="32" spans="2:21" s="23" customFormat="1" ht="15.75" thickBot="1">
      <c r="B32" s="113"/>
      <c r="C32" s="22"/>
      <c r="D32" s="62"/>
      <c r="E32" s="63"/>
      <c r="F32" s="64"/>
      <c r="G32" s="63"/>
      <c r="H32" s="65"/>
      <c r="I32" s="66"/>
      <c r="J32" s="67"/>
      <c r="K32" s="68">
        <f>J31+K30</f>
        <v>2.434601274166845</v>
      </c>
      <c r="L32" s="69"/>
      <c r="M32" s="70"/>
      <c r="N32" s="67"/>
      <c r="O32" s="68">
        <f>N31+O30</f>
        <v>2.4832932996501822</v>
      </c>
      <c r="P32" s="71"/>
      <c r="Q32" s="98"/>
      <c r="R32" s="52"/>
    </row>
    <row r="33" spans="2:27" s="23" customFormat="1" ht="16.350000000000001" customHeight="1" thickTop="1" thickBot="1">
      <c r="B33" s="114"/>
      <c r="C33" s="99" t="s">
        <v>60</v>
      </c>
      <c r="D33" s="100"/>
      <c r="E33" s="100"/>
      <c r="F33" s="100"/>
      <c r="G33" s="100"/>
      <c r="H33" s="101"/>
      <c r="I33" s="102">
        <f>SUM(I5:I32)</f>
        <v>1.3145795216883611</v>
      </c>
      <c r="J33" s="102"/>
      <c r="K33" s="103">
        <f>K32</f>
        <v>2.434601274166845</v>
      </c>
      <c r="L33" s="104" t="s">
        <v>23</v>
      </c>
      <c r="M33" s="105"/>
      <c r="N33" s="105"/>
      <c r="O33" s="103">
        <f>O32</f>
        <v>2.4832932996501822</v>
      </c>
      <c r="P33" s="106"/>
      <c r="Q33" s="107"/>
      <c r="R33" s="52"/>
    </row>
    <row r="34" spans="2:27" s="17" customFormat="1" ht="15.75" thickTop="1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  <row r="35" spans="2:27" s="17" customFormat="1" ht="15">
      <c r="B35" s="110"/>
      <c r="C35" s="26"/>
      <c r="D35" s="27"/>
      <c r="E35" s="28"/>
      <c r="F35" s="29"/>
      <c r="G35" s="30"/>
      <c r="H35" s="31"/>
      <c r="I35" s="32"/>
      <c r="J35" s="32"/>
      <c r="K35" s="32"/>
      <c r="L35" s="33"/>
      <c r="M35" s="34"/>
      <c r="N35" s="32"/>
      <c r="O35" s="32"/>
      <c r="P35" s="32"/>
      <c r="Q35" s="35"/>
      <c r="T35" s="34"/>
      <c r="V35" s="32"/>
      <c r="W35" s="36"/>
      <c r="AA35" s="36"/>
    </row>
  </sheetData>
  <sheetProtection algorithmName="SHA-512" hashValue="ywpd9MU392l8k/+TvzoqdLkJDaXj6rgnC1rk88yFl7lAjeLOsP4+o1t+4NtjdS17baaJlxIYtuqWTBIcKfBJZA==" saltValue="LQSPyWHI40CzFmdBnwCBbg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7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E23F-CF44-47F0-A31A-094D10C4FB49}">
  <dimension ref="B1:AI196"/>
  <sheetViews>
    <sheetView view="pageBreakPreview" zoomScale="96" zoomScaleNormal="63" zoomScaleSheetLayoutView="96" workbookViewId="0">
      <pane ySplit="4" topLeftCell="A6" activePane="bottomLeft" state="frozen"/>
      <selection pane="bottomLeft" activeCell="V13" sqref="V13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106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285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107</v>
      </c>
      <c r="D6" s="72">
        <v>69</v>
      </c>
      <c r="E6" s="73">
        <v>14.2</v>
      </c>
      <c r="F6" s="72">
        <v>51</v>
      </c>
      <c r="G6" s="73">
        <v>6.35</v>
      </c>
      <c r="H6" s="74">
        <v>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23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0.10072502630432471</v>
      </c>
      <c r="J7" s="19">
        <f>I7*1.852</f>
        <v>0.18654274871560939</v>
      </c>
      <c r="K7" s="18"/>
      <c r="L7" s="78">
        <v>2</v>
      </c>
      <c r="M7" s="19">
        <f>SUM((I7/100)*(100+L7))</f>
        <v>0.10273952683041122</v>
      </c>
      <c r="N7" s="19">
        <f>M7*1.852</f>
        <v>0.19027360368992161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0.87432391042815438</v>
      </c>
      <c r="T7" s="24">
        <f>(COS(PI()*(D6+E6/60)/180))*(COS(PI()*(D8+E8/60)/180))</f>
        <v>0.12567608957146481</v>
      </c>
      <c r="U7" s="24">
        <f>COS(PI()*(F6-F8+(G6-G8)/60)/180)</f>
        <v>0.99999999658760796</v>
      </c>
    </row>
    <row r="8" spans="2:35" s="23" customFormat="1" ht="15">
      <c r="B8" s="112">
        <v>2</v>
      </c>
      <c r="C8" s="72" t="s">
        <v>108</v>
      </c>
      <c r="D8" s="72">
        <v>69</v>
      </c>
      <c r="E8" s="73">
        <v>14.202999999999999</v>
      </c>
      <c r="F8" s="72">
        <v>51</v>
      </c>
      <c r="G8" s="73">
        <v>6.6340000000000003</v>
      </c>
      <c r="H8" s="74">
        <v>0</v>
      </c>
      <c r="I8" s="18"/>
      <c r="J8" s="18"/>
      <c r="K8" s="19">
        <f>J7+K6</f>
        <v>0.18654274871560939</v>
      </c>
      <c r="L8" s="20"/>
      <c r="M8" s="18"/>
      <c r="N8" s="18"/>
      <c r="O8" s="19">
        <f>N7+O6</f>
        <v>0.19027360368992161</v>
      </c>
      <c r="P8" s="21"/>
      <c r="Q8" s="96"/>
      <c r="R8" s="52"/>
    </row>
    <row r="9" spans="2:35" s="23" customFormat="1" ht="15">
      <c r="B9" s="112"/>
      <c r="C9" s="72"/>
      <c r="D9" s="75"/>
      <c r="E9" s="76"/>
      <c r="F9" s="75"/>
      <c r="G9" s="76"/>
      <c r="H9" s="80"/>
      <c r="I9" s="19">
        <f>(180/PI())*(60*ATAN((SQRT(1-(S9+(T9*U9))^2))/(S9+(T9*U9))))</f>
        <v>0.25555840730297436</v>
      </c>
      <c r="J9" s="19">
        <f>I9*1.852</f>
        <v>0.47329417032510851</v>
      </c>
      <c r="K9" s="18"/>
      <c r="L9" s="78">
        <v>2</v>
      </c>
      <c r="M9" s="19">
        <f>SUM((I9/100)*(100+L9))</f>
        <v>0.2606695754490338</v>
      </c>
      <c r="N9" s="19">
        <f>M9*1.852</f>
        <v>0.48276005373161063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0.87433403463480408</v>
      </c>
      <c r="T9" s="24">
        <f>(COS(PI()*(D8+E8/60)/180))*(COS(PI()*(D10+E10/60)/180))</f>
        <v>0.12566596492502372</v>
      </c>
      <c r="U9" s="24">
        <f>COS(PI()*(F8-F10+(G8-G10)/60)/180)</f>
        <v>0.99999998151475733</v>
      </c>
    </row>
    <row r="10" spans="2:35" s="23" customFormat="1" ht="15">
      <c r="B10" s="112">
        <v>3</v>
      </c>
      <c r="C10" s="72" t="s">
        <v>109</v>
      </c>
      <c r="D10" s="72">
        <v>69</v>
      </c>
      <c r="E10" s="73">
        <v>14.305</v>
      </c>
      <c r="F10" s="72">
        <v>51</v>
      </c>
      <c r="G10" s="73">
        <v>7.2949999999999999</v>
      </c>
      <c r="H10" s="74">
        <v>240</v>
      </c>
      <c r="I10" s="18"/>
      <c r="J10" s="18"/>
      <c r="K10" s="19">
        <f>J9+K8</f>
        <v>0.65983691904071784</v>
      </c>
      <c r="L10" s="20"/>
      <c r="M10" s="18"/>
      <c r="N10" s="18"/>
      <c r="O10" s="19">
        <f>N9+O8</f>
        <v>0.67303365742153221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2.7210007948062493</v>
      </c>
      <c r="J11" s="19">
        <f>I11*1.852</f>
        <v>5.0392934719811739</v>
      </c>
      <c r="K11" s="18"/>
      <c r="L11" s="78">
        <v>2</v>
      </c>
      <c r="M11" s="19">
        <f>SUM((I11/100)*(100+L11))</f>
        <v>2.7754208107023746</v>
      </c>
      <c r="N11" s="19">
        <f>M11*1.852</f>
        <v>5.1400793414207984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0.87447204046741156</v>
      </c>
      <c r="T11" s="24">
        <f>(COS(PI()*(D10+E10/60)/180))*(COS(PI()*(D12+E12/60)/180))</f>
        <v>0.12552788469401246</v>
      </c>
      <c r="U11" s="24">
        <f>COS(PI()*(F10-F12+(G10-G12)/60)/180)</f>
        <v>0.99999810079560469</v>
      </c>
    </row>
    <row r="12" spans="2:35" s="23" customFormat="1" ht="15">
      <c r="B12" s="112">
        <v>4</v>
      </c>
      <c r="C12" s="72" t="s">
        <v>25</v>
      </c>
      <c r="D12" s="72">
        <v>69</v>
      </c>
      <c r="E12" s="73">
        <v>15.635</v>
      </c>
      <c r="F12" s="72">
        <v>51</v>
      </c>
      <c r="G12" s="73">
        <v>13.994999999999999</v>
      </c>
      <c r="H12" s="74">
        <v>374</v>
      </c>
      <c r="I12" s="18"/>
      <c r="J12" s="18"/>
      <c r="K12" s="19">
        <f>J11+K10</f>
        <v>5.6991303910218916</v>
      </c>
      <c r="L12" s="20"/>
      <c r="M12" s="18"/>
      <c r="N12" s="18"/>
      <c r="O12" s="19">
        <f>N11+O10</f>
        <v>5.8131129988423309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7.629407744309348</v>
      </c>
      <c r="J13" s="19">
        <f>I13*1.852</f>
        <v>14.129663142460913</v>
      </c>
      <c r="K13" s="18"/>
      <c r="L13" s="78">
        <v>2</v>
      </c>
      <c r="M13" s="19">
        <f>SUM((I13/100)*(100+L13))</f>
        <v>7.7819958991955351</v>
      </c>
      <c r="N13" s="19">
        <f>M13*1.852</f>
        <v>14.412256405310131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0.874428927814621</v>
      </c>
      <c r="T13" s="24">
        <f>(COS(PI()*(D12+E12/60)/180))*(COS(PI()*(D14+E14/60)/180))</f>
        <v>0.12557093858826254</v>
      </c>
      <c r="U13" s="24">
        <f>COS(PI()*(F12-F14+(G12-G14)/60)/180)</f>
        <v>0.99998145224770985</v>
      </c>
    </row>
    <row r="14" spans="2:35" s="23" customFormat="1" ht="15">
      <c r="B14" s="112">
        <v>5</v>
      </c>
      <c r="C14" s="72" t="s">
        <v>27</v>
      </c>
      <c r="D14" s="72">
        <v>69</v>
      </c>
      <c r="E14" s="73">
        <v>13.858000000000001</v>
      </c>
      <c r="F14" s="72">
        <v>51</v>
      </c>
      <c r="G14" s="73">
        <v>34.933</v>
      </c>
      <c r="H14" s="74">
        <v>421</v>
      </c>
      <c r="I14" s="18"/>
      <c r="J14" s="18"/>
      <c r="K14" s="19">
        <f>J13+K12</f>
        <v>19.828793533482806</v>
      </c>
      <c r="L14" s="20"/>
      <c r="M14" s="18"/>
      <c r="N14" s="18"/>
      <c r="O14" s="19">
        <f>N13+O12</f>
        <v>20.225369404152463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2.9106664957858048</v>
      </c>
      <c r="J15" s="19">
        <f>I15*1.852</f>
        <v>5.3905543501953108</v>
      </c>
      <c r="K15" s="18"/>
      <c r="L15" s="78">
        <v>2</v>
      </c>
      <c r="M15" s="19">
        <f>SUM((I15/100)*(100+L15))</f>
        <v>2.9688798257015208</v>
      </c>
      <c r="N15" s="19">
        <f>M15*1.852</f>
        <v>5.498365437199217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0.87413482276417709</v>
      </c>
      <c r="T15" s="24">
        <f>(COS(PI()*(D14+E14/60)/180))*(COS(PI()*(D16+E16/60)/180))</f>
        <v>0.1258651086745233</v>
      </c>
      <c r="U15" s="24">
        <f>COS(PI()*(F14-F16+(G14-G16)/60)/180)</f>
        <v>0.99999769697117424</v>
      </c>
    </row>
    <row r="16" spans="2:35" s="23" customFormat="1" ht="15">
      <c r="B16" s="112">
        <v>6</v>
      </c>
      <c r="C16" s="72" t="s">
        <v>28</v>
      </c>
      <c r="D16" s="72">
        <v>69</v>
      </c>
      <c r="E16" s="73">
        <v>12.585000000000001</v>
      </c>
      <c r="F16" s="72">
        <v>51</v>
      </c>
      <c r="G16" s="73">
        <v>42.311</v>
      </c>
      <c r="H16" s="74">
        <v>400</v>
      </c>
      <c r="I16" s="18"/>
      <c r="J16" s="18"/>
      <c r="K16" s="19">
        <f>J15+K14</f>
        <v>25.219347883678118</v>
      </c>
      <c r="L16" s="20"/>
      <c r="M16" s="18"/>
      <c r="N16" s="18"/>
      <c r="O16" s="19">
        <f>N15+O14</f>
        <v>25.723734841351678</v>
      </c>
      <c r="P16" s="21"/>
      <c r="Q16" s="96"/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3.1622459085422787</v>
      </c>
      <c r="J17" s="19">
        <f>I17*1.852</f>
        <v>5.8564794226203007</v>
      </c>
      <c r="K17" s="18"/>
      <c r="L17" s="78">
        <v>2</v>
      </c>
      <c r="M17" s="19">
        <f>SUM((I17/100)*(100+L17))</f>
        <v>3.2254908267131239</v>
      </c>
      <c r="N17" s="19">
        <f>M17*1.852</f>
        <v>5.973609011072706</v>
      </c>
      <c r="O17" s="18"/>
      <c r="P17" s="79" t="s">
        <v>22</v>
      </c>
      <c r="Q17" s="96" t="s">
        <v>23</v>
      </c>
      <c r="R17" s="52"/>
      <c r="S17" s="24">
        <f>(SIN(PI()*(D16+E16/60)/180))*(SIN(PI()*(D18+E18/60)/180))</f>
        <v>0.87393842850752201</v>
      </c>
      <c r="T17" s="24">
        <f>(COS(PI()*(D16+E16/60)/180))*(COS(PI()*(D18+E18/60)/180))</f>
        <v>0.12606154692660626</v>
      </c>
      <c r="U17" s="24">
        <f>COS(PI()*(F16-F18+(G16-G18)/60)/180)</f>
        <v>0.99999683880325307</v>
      </c>
    </row>
    <row r="18" spans="2:21" s="23" customFormat="1" ht="15">
      <c r="B18" s="112">
        <v>7</v>
      </c>
      <c r="C18" s="72" t="s">
        <v>29</v>
      </c>
      <c r="D18" s="72">
        <v>69</v>
      </c>
      <c r="E18" s="73">
        <v>11.823</v>
      </c>
      <c r="F18" s="72">
        <v>51</v>
      </c>
      <c r="G18" s="73">
        <v>50.954999999999998</v>
      </c>
      <c r="H18" s="74">
        <v>435</v>
      </c>
      <c r="I18" s="18"/>
      <c r="J18" s="18"/>
      <c r="K18" s="19">
        <f>J17+K16</f>
        <v>31.075827306298418</v>
      </c>
      <c r="L18" s="20"/>
      <c r="M18" s="18"/>
      <c r="N18" s="18"/>
      <c r="O18" s="19">
        <f>N17+O16</f>
        <v>31.697343852424385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10.638339349175357</v>
      </c>
      <c r="J19" s="19">
        <f>I19*1.852</f>
        <v>19.702204474672762</v>
      </c>
      <c r="K19" s="18"/>
      <c r="L19" s="78">
        <v>2</v>
      </c>
      <c r="M19" s="19">
        <f>SUM((I19/100)*(100+L19))</f>
        <v>10.851106136158865</v>
      </c>
      <c r="N19" s="19">
        <f>M19*1.852</f>
        <v>20.096248564166221</v>
      </c>
      <c r="O19" s="18"/>
      <c r="P19" s="79" t="s">
        <v>22</v>
      </c>
      <c r="Q19" s="96" t="s">
        <v>23</v>
      </c>
      <c r="R19" s="52"/>
      <c r="S19" s="24">
        <f>(SIN(PI()*(D18+E18/60)/180))*(SIN(PI()*(D28+E28/60)/180))</f>
        <v>0.87368916337856906</v>
      </c>
      <c r="T19" s="24">
        <f>(COS(PI()*(D18+E18/60)/180))*(COS(PI()*(D28+E28/60)/180))</f>
        <v>0.12631069678833065</v>
      </c>
      <c r="U19" s="24">
        <f>COS(PI()*(F18-F28+(G18-G28)/60)/180)</f>
        <v>0.99996319918162158</v>
      </c>
    </row>
    <row r="20" spans="2:21" s="23" customFormat="1" ht="15">
      <c r="B20" s="112">
        <v>8</v>
      </c>
      <c r="C20" s="72" t="s">
        <v>30</v>
      </c>
      <c r="D20" s="72">
        <v>69</v>
      </c>
      <c r="E20" s="73">
        <v>11.521000000000001</v>
      </c>
      <c r="F20" s="72">
        <v>51</v>
      </c>
      <c r="G20" s="73">
        <v>55.128</v>
      </c>
      <c r="H20" s="74">
        <v>431</v>
      </c>
      <c r="I20" s="18"/>
      <c r="J20" s="18"/>
      <c r="K20" s="19">
        <f>J19+K18</f>
        <v>50.778031780971176</v>
      </c>
      <c r="L20" s="20"/>
      <c r="M20" s="18"/>
      <c r="N20" s="18"/>
      <c r="O20" s="19">
        <f>N19+O18</f>
        <v>51.793592416590606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1.5779836299983647</v>
      </c>
      <c r="J21" s="19">
        <f>I21*1.852</f>
        <v>2.9224256827569715</v>
      </c>
      <c r="K21" s="18"/>
      <c r="L21" s="78">
        <v>2</v>
      </c>
      <c r="M21" s="19">
        <f>SUM((I21/100)*(100+L21))</f>
        <v>1.6095433025983321</v>
      </c>
      <c r="N21" s="19">
        <f>M21*1.852</f>
        <v>2.980874196412111</v>
      </c>
      <c r="O21" s="18"/>
      <c r="P21" s="79" t="s">
        <v>22</v>
      </c>
      <c r="Q21" s="96" t="s">
        <v>23</v>
      </c>
      <c r="R21" s="52"/>
      <c r="S21" s="24">
        <f>(SIN(PI()*(D20+E20/60)/180))*(SIN(PI()*(D22+E22/60)/180))</f>
        <v>0.87375435048593397</v>
      </c>
      <c r="T21" s="24">
        <f>(COS(PI()*(D20+E20/60)/180))*(COS(PI()*(D22+E22/60)/180))</f>
        <v>0.12624563717706053</v>
      </c>
      <c r="U21" s="24">
        <f>COS(PI()*(F20-F22+(G20-G22)/60)/180)</f>
        <v>0.99999926325201816</v>
      </c>
    </row>
    <row r="22" spans="2:21" s="23" customFormat="1" ht="15">
      <c r="B22" s="112">
        <v>9</v>
      </c>
      <c r="C22" s="72" t="s">
        <v>31</v>
      </c>
      <c r="D22" s="72">
        <v>69</v>
      </c>
      <c r="E22" s="73">
        <v>10.981</v>
      </c>
      <c r="F22" s="72">
        <v>51</v>
      </c>
      <c r="G22" s="73">
        <v>59.301000000000002</v>
      </c>
      <c r="H22" s="74">
        <v>426</v>
      </c>
      <c r="I22" s="18"/>
      <c r="J22" s="18"/>
      <c r="K22" s="19">
        <f>J21+K20</f>
        <v>53.700457463728149</v>
      </c>
      <c r="L22" s="20"/>
      <c r="M22" s="18"/>
      <c r="N22" s="18"/>
      <c r="O22" s="19">
        <f>N21+O20</f>
        <v>54.774466613002716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2.8159836321809779</v>
      </c>
      <c r="J23" s="19">
        <f>I23*1.852</f>
        <v>5.2152016867991717</v>
      </c>
      <c r="K23" s="18"/>
      <c r="L23" s="78">
        <v>2</v>
      </c>
      <c r="M23" s="19">
        <f>SUM((I23/100)*(100+L23))</f>
        <v>2.8723033048245976</v>
      </c>
      <c r="N23" s="19">
        <f>M23*1.852</f>
        <v>5.3195057205351555</v>
      </c>
      <c r="O23" s="18"/>
      <c r="P23" s="79" t="s">
        <v>22</v>
      </c>
      <c r="Q23" s="96" t="s">
        <v>23</v>
      </c>
      <c r="R23" s="52"/>
      <c r="S23" s="24">
        <f>(SIN(PI()*(D22+E22/60)/180))*(SIN(PI()*(D24+E24/60)/180))</f>
        <v>0.87352948520659313</v>
      </c>
      <c r="T23" s="24">
        <f>(COS(PI()*(D22+E22/60)/180))*(COS(PI()*(D24+E24/60)/180))</f>
        <v>0.12647037983960049</v>
      </c>
      <c r="U23" s="24">
        <f>COS(PI()*(F22-F24+(G22-G24)/60)/180)</f>
        <v>0.99999841434473291</v>
      </c>
    </row>
    <row r="24" spans="2:21" s="23" customFormat="1" ht="15">
      <c r="B24" s="112">
        <v>10</v>
      </c>
      <c r="C24" s="72" t="s">
        <v>32</v>
      </c>
      <c r="D24" s="72">
        <v>69</v>
      </c>
      <c r="E24" s="73">
        <v>9.1950000000000003</v>
      </c>
      <c r="F24" s="72">
        <v>52</v>
      </c>
      <c r="G24" s="73">
        <v>5.423</v>
      </c>
      <c r="H24" s="74">
        <v>432</v>
      </c>
      <c r="I24" s="18"/>
      <c r="J24" s="18"/>
      <c r="K24" s="19">
        <f>J23+K22</f>
        <v>58.915659150527318</v>
      </c>
      <c r="L24" s="20"/>
      <c r="M24" s="18"/>
      <c r="N24" s="18"/>
      <c r="O24" s="19">
        <f>N23+O22</f>
        <v>60.09397233353787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0.76711370503354481</v>
      </c>
      <c r="J25" s="19">
        <f>I25*1.852</f>
        <v>1.420694581722125</v>
      </c>
      <c r="K25" s="18"/>
      <c r="L25" s="78">
        <v>2</v>
      </c>
      <c r="M25" s="19">
        <f>SUM((I25/100)*(100+L25))</f>
        <v>0.78245597913421572</v>
      </c>
      <c r="N25" s="19">
        <f>M25*1.852</f>
        <v>1.4491084733565676</v>
      </c>
      <c r="O25" s="18"/>
      <c r="P25" s="79" t="s">
        <v>22</v>
      </c>
      <c r="Q25" s="96" t="s">
        <v>23</v>
      </c>
      <c r="R25" s="52"/>
      <c r="S25" s="24">
        <f>(SIN(PI()*(D24+E24/60)/180))*(SIN(PI()*(D26+E26/60)/180))</f>
        <v>0.87334685796737577</v>
      </c>
      <c r="T25" s="24">
        <f>(COS(PI()*(D24+E24/60)/180))*(COS(PI()*(D26+E26/60)/180))</f>
        <v>0.12665314158377888</v>
      </c>
      <c r="U25" s="24">
        <f>COS(PI()*(F24-F26+(G24-G26)/60)/180)</f>
        <v>0.99999980697003965</v>
      </c>
    </row>
    <row r="26" spans="2:21" s="23" customFormat="1" ht="15">
      <c r="B26" s="112">
        <v>11</v>
      </c>
      <c r="C26" s="72" t="s">
        <v>33</v>
      </c>
      <c r="D26" s="72">
        <v>69</v>
      </c>
      <c r="E26" s="73">
        <v>9.0920000000000005</v>
      </c>
      <c r="F26" s="72">
        <v>52</v>
      </c>
      <c r="G26" s="73">
        <v>7.5590000000000002</v>
      </c>
      <c r="H26" s="74">
        <v>435</v>
      </c>
      <c r="I26" s="18"/>
      <c r="J26" s="18"/>
      <c r="K26" s="19">
        <f>J25+K24</f>
        <v>60.336353732249442</v>
      </c>
      <c r="L26" s="20"/>
      <c r="M26" s="18"/>
      <c r="N26" s="18"/>
      <c r="O26" s="19">
        <f>N25+O24</f>
        <v>61.543080806894437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4.6755693575832673</v>
      </c>
      <c r="J27" s="19">
        <f>I27*1.852</f>
        <v>8.6591544502442108</v>
      </c>
      <c r="K27" s="18"/>
      <c r="L27" s="78">
        <v>2</v>
      </c>
      <c r="M27" s="19">
        <f>SUM((I27/100)*(100+L27))</f>
        <v>4.769080744734933</v>
      </c>
      <c r="N27" s="19">
        <f>M27*1.852</f>
        <v>8.8323375392490959</v>
      </c>
      <c r="O27" s="18"/>
      <c r="P27" s="79" t="s">
        <v>22</v>
      </c>
      <c r="Q27" s="96" t="s">
        <v>23</v>
      </c>
      <c r="R27" s="52"/>
      <c r="S27" s="24">
        <f>(SIN(PI()*(D26+E26/60)/180))*(SIN(PI()*(D28+E28/60)/180))</f>
        <v>0.8734251934554127</v>
      </c>
      <c r="T27" s="24">
        <f>(COS(PI()*(D26+E26/60)/180))*(COS(PI()*(D28+E28/60)/180))</f>
        <v>0.12657477127797107</v>
      </c>
      <c r="U27" s="24">
        <f>COS(PI()*(F26-F28+(G26-G28)/60)/180)</f>
        <v>0.99999297154000244</v>
      </c>
    </row>
    <row r="28" spans="2:21" s="23" customFormat="1" ht="15">
      <c r="B28" s="112">
        <v>12</v>
      </c>
      <c r="C28" s="72" t="s">
        <v>34</v>
      </c>
      <c r="D28" s="72">
        <v>69</v>
      </c>
      <c r="E28" s="73">
        <v>10.005000000000001</v>
      </c>
      <c r="F28" s="72">
        <v>52</v>
      </c>
      <c r="G28" s="73">
        <v>20.448</v>
      </c>
      <c r="H28" s="74">
        <v>505</v>
      </c>
      <c r="I28" s="18"/>
      <c r="J28" s="18"/>
      <c r="K28" s="19">
        <f>J27+K26</f>
        <v>68.995508182493651</v>
      </c>
      <c r="L28" s="20"/>
      <c r="M28" s="18"/>
      <c r="N28" s="18"/>
      <c r="O28" s="19">
        <f>N27+O26</f>
        <v>70.375418346143533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5.7445652979376813</v>
      </c>
      <c r="J29" s="19">
        <f>I29*1.852</f>
        <v>10.638934931780586</v>
      </c>
      <c r="K29" s="18"/>
      <c r="L29" s="78">
        <v>2</v>
      </c>
      <c r="M29" s="19">
        <f>SUM((I29/100)*(100+L29))</f>
        <v>5.8594566038964349</v>
      </c>
      <c r="N29" s="19">
        <f>M29*1.852</f>
        <v>10.851713630416198</v>
      </c>
      <c r="O29" s="18"/>
      <c r="P29" s="79" t="s">
        <v>22</v>
      </c>
      <c r="Q29" s="96" t="s">
        <v>23</v>
      </c>
      <c r="R29" s="52"/>
      <c r="S29" s="24">
        <f>(SIN(PI()*(D28+E28/60)/180))*(SIN(PI()*(D30+E30/60)/180))</f>
        <v>0.87380073264157843</v>
      </c>
      <c r="T29" s="24">
        <f>(COS(PI()*(D28+E28/60)/180))*(COS(PI()*(D30+E30/60)/180))</f>
        <v>0.12619889315811408</v>
      </c>
      <c r="U29" s="24">
        <f>COS(PI()*(F28-F30+(G28-G30)/60)/180)</f>
        <v>0.99999190195884524</v>
      </c>
    </row>
    <row r="30" spans="2:21" s="23" customFormat="1" ht="15">
      <c r="B30" s="112">
        <v>13</v>
      </c>
      <c r="C30" s="72" t="s">
        <v>35</v>
      </c>
      <c r="D30" s="72">
        <v>69</v>
      </c>
      <c r="E30" s="73">
        <v>12.978999999999999</v>
      </c>
      <c r="F30" s="72">
        <v>52</v>
      </c>
      <c r="G30" s="73">
        <v>34.283000000000001</v>
      </c>
      <c r="H30" s="74">
        <v>549</v>
      </c>
      <c r="I30" s="18"/>
      <c r="J30" s="18"/>
      <c r="K30" s="19">
        <f>J29+K28</f>
        <v>79.634443114274234</v>
      </c>
      <c r="L30" s="20"/>
      <c r="M30" s="18"/>
      <c r="N30" s="18"/>
      <c r="O30" s="19">
        <f>N29+O28</f>
        <v>81.227131976559733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f>(180/PI())*(60*ATAN((SQRT(1-(S31+(T31*U31))^2))/(S31+(T31*U31))))</f>
        <v>6.7479769903291267</v>
      </c>
      <c r="J31" s="19">
        <f>I31*1.852</f>
        <v>12.497253386089543</v>
      </c>
      <c r="K31" s="18"/>
      <c r="L31" s="78">
        <v>2</v>
      </c>
      <c r="M31" s="19">
        <f>SUM((I31/100)*(100+L31))</f>
        <v>6.8829365301357095</v>
      </c>
      <c r="N31" s="19">
        <f>M31*1.852</f>
        <v>12.747198453811334</v>
      </c>
      <c r="O31" s="18"/>
      <c r="P31" s="79" t="s">
        <v>22</v>
      </c>
      <c r="Q31" s="96" t="s">
        <v>23</v>
      </c>
      <c r="R31" s="52"/>
      <c r="S31" s="24">
        <f>(SIN(PI()*(D30+E30/60)/180))*(SIN(PI()*(D32+E32/60)/180))</f>
        <v>0.87409008373501496</v>
      </c>
      <c r="T31" s="24">
        <f>(COS(PI()*(D30+E30/60)/180))*(COS(PI()*(D32+E32/60)/180))</f>
        <v>0.12590991624632725</v>
      </c>
      <c r="U31" s="24">
        <f>COS(PI()*(F30-F32+(G30-G32)/60)/180)</f>
        <v>0.99998469951687452</v>
      </c>
    </row>
    <row r="32" spans="2:21" s="23" customFormat="1" ht="15">
      <c r="B32" s="112">
        <v>14</v>
      </c>
      <c r="C32" s="72" t="s">
        <v>36</v>
      </c>
      <c r="D32" s="72">
        <v>69</v>
      </c>
      <c r="E32" s="73">
        <v>13</v>
      </c>
      <c r="F32" s="72">
        <v>52</v>
      </c>
      <c r="G32" s="73">
        <v>53.3</v>
      </c>
      <c r="H32" s="74">
        <v>586</v>
      </c>
      <c r="I32" s="18"/>
      <c r="J32" s="18"/>
      <c r="K32" s="19">
        <f>J31+K30</f>
        <v>92.131696500363773</v>
      </c>
      <c r="L32" s="20"/>
      <c r="M32" s="18"/>
      <c r="N32" s="18"/>
      <c r="O32" s="19">
        <f>N31+O30</f>
        <v>93.974330430371069</v>
      </c>
      <c r="P32" s="21"/>
      <c r="Q32" s="96"/>
      <c r="R32" s="52"/>
    </row>
    <row r="33" spans="2:21" s="23" customFormat="1" ht="15">
      <c r="B33" s="112"/>
      <c r="C33" s="75"/>
      <c r="D33" s="75"/>
      <c r="E33" s="76"/>
      <c r="F33" s="75"/>
      <c r="G33" s="76"/>
      <c r="H33" s="77"/>
      <c r="I33" s="19">
        <f>(180/PI())*(60*ATAN((SQRT(1-(S33+(T33*U33))^2))/(S33+(T33*U33))))</f>
        <v>1.3726643053045589</v>
      </c>
      <c r="J33" s="19">
        <f>I33*1.852</f>
        <v>2.542174293424043</v>
      </c>
      <c r="K33" s="18"/>
      <c r="L33" s="78">
        <v>2</v>
      </c>
      <c r="M33" s="19">
        <f>SUM((I33/100)*(100+L33))</f>
        <v>1.4001175914106501</v>
      </c>
      <c r="N33" s="19">
        <f>M33*1.852</f>
        <v>2.593017779292524</v>
      </c>
      <c r="O33" s="18"/>
      <c r="P33" s="79" t="s">
        <v>22</v>
      </c>
      <c r="Q33" s="96" t="s">
        <v>23</v>
      </c>
      <c r="R33" s="52"/>
      <c r="S33" s="24">
        <f>(SIN(PI()*(D32+E32/60)/180))*(SIN(PI()*(D34+E34/60)/180))</f>
        <v>0.87405350400798509</v>
      </c>
      <c r="T33" s="24">
        <f>(COS(PI()*(D32+E32/60)/180))*(COS(PI()*(D34+E34/60)/180))</f>
        <v>0.12594648922273896</v>
      </c>
      <c r="U33" s="24">
        <f>COS(PI()*(F32-F34+(G32-G34)/60)/180)</f>
        <v>0.9999994208038786</v>
      </c>
    </row>
    <row r="34" spans="2:21" s="23" customFormat="1" ht="15">
      <c r="B34" s="112">
        <v>15</v>
      </c>
      <c r="C34" s="72" t="s">
        <v>37</v>
      </c>
      <c r="D34" s="72">
        <v>69</v>
      </c>
      <c r="E34" s="73">
        <v>12.6</v>
      </c>
      <c r="F34" s="72">
        <v>52</v>
      </c>
      <c r="G34" s="73">
        <v>57</v>
      </c>
      <c r="H34" s="74">
        <v>586</v>
      </c>
      <c r="I34" s="18"/>
      <c r="J34" s="18"/>
      <c r="K34" s="19">
        <f>J33+K32</f>
        <v>94.673870793787813</v>
      </c>
      <c r="L34" s="20"/>
      <c r="M34" s="18"/>
      <c r="N34" s="18"/>
      <c r="O34" s="19">
        <f>N33+O32</f>
        <v>96.567348209663592</v>
      </c>
      <c r="P34" s="21"/>
      <c r="Q34" s="96"/>
      <c r="R34" s="52"/>
    </row>
    <row r="35" spans="2:21" s="23" customFormat="1" ht="15">
      <c r="B35" s="112"/>
      <c r="C35" s="75"/>
      <c r="D35" s="75"/>
      <c r="E35" s="76"/>
      <c r="F35" s="75"/>
      <c r="G35" s="76"/>
      <c r="H35" s="77"/>
      <c r="I35" s="19">
        <f>(180/PI())*(60*ATAN((SQRT(1-(S35+(T35*U35))^2))/(S35+(T35*U35))))</f>
        <v>1.1688109054598237</v>
      </c>
      <c r="J35" s="19">
        <f>I35*1.852</f>
        <v>2.1646377969115935</v>
      </c>
      <c r="K35" s="18"/>
      <c r="L35" s="78">
        <v>2</v>
      </c>
      <c r="M35" s="19">
        <f>SUM((I35/100)*(100+L35))</f>
        <v>1.1921871235690202</v>
      </c>
      <c r="N35" s="19">
        <f>M35*1.852</f>
        <v>2.2079305528498256</v>
      </c>
      <c r="O35" s="18"/>
      <c r="P35" s="79" t="s">
        <v>22</v>
      </c>
      <c r="Q35" s="96" t="s">
        <v>23</v>
      </c>
      <c r="R35" s="52"/>
      <c r="S35" s="24">
        <f>(SIN(PI()*(D34+E34/60)/180))*(SIN(PI()*(D36+E36/60)/180))</f>
        <v>0.87393765484093788</v>
      </c>
      <c r="T35" s="24">
        <f>(COS(PI()*(D34+E34/60)/180))*(COS(PI()*(D36+E36/60)/180))</f>
        <v>0.12606231808195822</v>
      </c>
      <c r="U35" s="24">
        <f>COS(PI()*(F34-F36+(G34-G36)/60)/180)</f>
        <v>0.99999975630607407</v>
      </c>
    </row>
    <row r="36" spans="2:21" s="23" customFormat="1" ht="15">
      <c r="B36" s="112">
        <v>16</v>
      </c>
      <c r="C36" s="72" t="s">
        <v>38</v>
      </c>
      <c r="D36" s="72">
        <v>69</v>
      </c>
      <c r="E36" s="73">
        <v>11.8</v>
      </c>
      <c r="F36" s="72">
        <v>52</v>
      </c>
      <c r="G36" s="73">
        <v>59.4</v>
      </c>
      <c r="H36" s="74">
        <v>598</v>
      </c>
      <c r="I36" s="18"/>
      <c r="J36" s="18"/>
      <c r="K36" s="19">
        <f>J35+K34</f>
        <v>96.838508590699405</v>
      </c>
      <c r="L36" s="20"/>
      <c r="M36" s="18"/>
      <c r="N36" s="18"/>
      <c r="O36" s="19">
        <f>N35+O34</f>
        <v>98.775278762513423</v>
      </c>
      <c r="P36" s="21"/>
      <c r="Q36" s="96"/>
      <c r="R36" s="52"/>
    </row>
    <row r="37" spans="2:21" s="23" customFormat="1" ht="15">
      <c r="B37" s="112"/>
      <c r="C37" s="75"/>
      <c r="D37" s="75"/>
      <c r="E37" s="76"/>
      <c r="F37" s="75"/>
      <c r="G37" s="76"/>
      <c r="H37" s="77"/>
      <c r="I37" s="19">
        <f>(180/PI())*(60*ATAN((SQRT(1-(S37+(T37*U37))^2))/(S37+(T37*U37))))</f>
        <v>1.3130402905175773</v>
      </c>
      <c r="J37" s="19">
        <f>I37*1.852</f>
        <v>2.4317506180385533</v>
      </c>
      <c r="K37" s="18"/>
      <c r="L37" s="78">
        <v>2</v>
      </c>
      <c r="M37" s="19">
        <f>SUM((I37/100)*(100+L37))</f>
        <v>1.339301096327929</v>
      </c>
      <c r="N37" s="19">
        <f>M37*1.852</f>
        <v>2.4803856303993248</v>
      </c>
      <c r="O37" s="18"/>
      <c r="P37" s="79" t="s">
        <v>22</v>
      </c>
      <c r="Q37" s="96" t="s">
        <v>23</v>
      </c>
      <c r="R37" s="52"/>
      <c r="S37" s="24">
        <f>(SIN(PI()*(D36+E36/60)/180))*(SIN(PI()*(D38+E38/60)/180))</f>
        <v>0.87374447165134195</v>
      </c>
      <c r="T37" s="24">
        <f>(COS(PI()*(D36+E36/60)/180))*(COS(PI()*(D38+E38/60)/180))</f>
        <v>0.12625546742517474</v>
      </c>
      <c r="U37" s="24">
        <f>COS(PI()*(F36-F38+(G36-G38)/60)/180)</f>
        <v>0.9999999048070578</v>
      </c>
    </row>
    <row r="38" spans="2:21" s="23" customFormat="1" ht="15">
      <c r="B38" s="112">
        <v>17</v>
      </c>
      <c r="C38" s="72" t="s">
        <v>39</v>
      </c>
      <c r="D38" s="72">
        <v>69</v>
      </c>
      <c r="E38" s="73">
        <v>10.6</v>
      </c>
      <c r="F38" s="72">
        <v>53</v>
      </c>
      <c r="G38" s="73">
        <v>0.9</v>
      </c>
      <c r="H38" s="74">
        <v>535</v>
      </c>
      <c r="I38" s="18"/>
      <c r="J38" s="18"/>
      <c r="K38" s="19">
        <f>J37+K36</f>
        <v>99.270259208737954</v>
      </c>
      <c r="L38" s="20"/>
      <c r="M38" s="18"/>
      <c r="N38" s="18"/>
      <c r="O38" s="19">
        <f>N37+O36</f>
        <v>101.25566439291275</v>
      </c>
      <c r="P38" s="21"/>
      <c r="Q38" s="96"/>
      <c r="R38" s="52"/>
    </row>
    <row r="39" spans="2:21" s="23" customFormat="1" ht="15">
      <c r="B39" s="112"/>
      <c r="C39" s="75"/>
      <c r="D39" s="75"/>
      <c r="E39" s="76"/>
      <c r="F39" s="75"/>
      <c r="G39" s="76"/>
      <c r="H39" s="77"/>
      <c r="I39" s="19">
        <f>(180/PI())*(60*ATAN((SQRT(1-(S39+(T39*U39))^2))/(S39+(T39*U39))))</f>
        <v>0.90204441491651022</v>
      </c>
      <c r="J39" s="19">
        <f>I39*1.852</f>
        <v>1.6705862564253771</v>
      </c>
      <c r="K39" s="18"/>
      <c r="L39" s="78">
        <v>2</v>
      </c>
      <c r="M39" s="19">
        <f>SUM((I39/100)*(100+L39))</f>
        <v>0.9200853032148405</v>
      </c>
      <c r="N39" s="19">
        <f>M39*1.852</f>
        <v>1.7039979815538846</v>
      </c>
      <c r="O39" s="18"/>
      <c r="P39" s="79" t="s">
        <v>22</v>
      </c>
      <c r="Q39" s="96" t="s">
        <v>23</v>
      </c>
      <c r="R39" s="52"/>
      <c r="S39" s="24">
        <f>(SIN(PI()*(D38+E38/60)/180))*(SIN(PI()*(D40+E40/60)/180))</f>
        <v>0.87356086662385313</v>
      </c>
      <c r="T39" s="24">
        <f>(COS(PI()*(D38+E38/60)/180))*(COS(PI()*(D40+E40/60)/180))</f>
        <v>0.12643911264523919</v>
      </c>
      <c r="U39" s="24">
        <f>COS(PI()*(F38-F40+(G38-G40)/60)/180)</f>
        <v>0.99999989169158598</v>
      </c>
    </row>
    <row r="40" spans="2:21" s="23" customFormat="1" ht="15">
      <c r="B40" s="112">
        <v>18</v>
      </c>
      <c r="C40" s="72" t="s">
        <v>41</v>
      </c>
      <c r="D40" s="72">
        <v>69</v>
      </c>
      <c r="E40" s="73">
        <v>9.9</v>
      </c>
      <c r="F40" s="72">
        <v>52</v>
      </c>
      <c r="G40" s="73">
        <v>59.3</v>
      </c>
      <c r="H40" s="74">
        <v>465</v>
      </c>
      <c r="I40" s="18"/>
      <c r="J40" s="18"/>
      <c r="K40" s="19">
        <f>J39+K38</f>
        <v>100.94084546516333</v>
      </c>
      <c r="L40" s="20"/>
      <c r="M40" s="18"/>
      <c r="N40" s="18"/>
      <c r="O40" s="19">
        <f>N39+O38</f>
        <v>102.95966237446663</v>
      </c>
      <c r="P40" s="21"/>
      <c r="Q40" s="96"/>
      <c r="R40" s="52"/>
    </row>
    <row r="41" spans="2:21" s="23" customFormat="1" ht="15">
      <c r="B41" s="112"/>
      <c r="C41" s="75"/>
      <c r="D41" s="75"/>
      <c r="E41" s="76"/>
      <c r="F41" s="75"/>
      <c r="G41" s="76"/>
      <c r="H41" s="77"/>
      <c r="I41" s="19">
        <f>(180/PI())*(60*ATAN((SQRT(1-(S41+(T41*U41))^2))/(S41+(T41*U41))))</f>
        <v>1.3961892372921487</v>
      </c>
      <c r="J41" s="19">
        <f>I41*1.852</f>
        <v>2.5857424674650598</v>
      </c>
      <c r="K41" s="18"/>
      <c r="L41" s="78">
        <v>2</v>
      </c>
      <c r="M41" s="19">
        <f>SUM((I41/100)*(100+L41))</f>
        <v>1.4241130220379916</v>
      </c>
      <c r="N41" s="19">
        <f>M41*1.852</f>
        <v>2.6374573168143605</v>
      </c>
      <c r="O41" s="18"/>
      <c r="P41" s="79" t="s">
        <v>22</v>
      </c>
      <c r="Q41" s="96" t="s">
        <v>23</v>
      </c>
      <c r="R41" s="52"/>
      <c r="S41" s="24">
        <f>(SIN(PI()*(D40+E40/60)/180))*(SIN(PI()*(D42+E42/60)/180))</f>
        <v>0.8734061396633247</v>
      </c>
      <c r="T41" s="24">
        <f>(COS(PI()*(D40+E40/60)/180))*(COS(PI()*(D42+E42/60)/180))</f>
        <v>0.12659382606721575</v>
      </c>
      <c r="U41" s="24">
        <f>COS(PI()*(F40-F42+(G40-G42)/60)/180)</f>
        <v>0.99999961922824943</v>
      </c>
    </row>
    <row r="42" spans="2:21" s="23" customFormat="1" ht="15">
      <c r="B42" s="112">
        <v>19</v>
      </c>
      <c r="C42" s="72" t="s">
        <v>42</v>
      </c>
      <c r="D42" s="72">
        <v>69</v>
      </c>
      <c r="E42" s="73">
        <v>9</v>
      </c>
      <c r="F42" s="72">
        <v>52</v>
      </c>
      <c r="G42" s="73">
        <v>56.3</v>
      </c>
      <c r="H42" s="74">
        <v>593</v>
      </c>
      <c r="I42" s="18"/>
      <c r="J42" s="18"/>
      <c r="K42" s="19">
        <f>J41+K40</f>
        <v>103.52658793262839</v>
      </c>
      <c r="L42" s="20"/>
      <c r="M42" s="18"/>
      <c r="N42" s="18"/>
      <c r="O42" s="19">
        <f>N41+O40</f>
        <v>105.59711969128099</v>
      </c>
      <c r="P42" s="21"/>
      <c r="Q42" s="96"/>
      <c r="R42" s="52"/>
    </row>
    <row r="43" spans="2:21" s="23" customFormat="1" ht="15">
      <c r="B43" s="112"/>
      <c r="C43" s="72"/>
      <c r="D43" s="75"/>
      <c r="E43" s="76"/>
      <c r="F43" s="75"/>
      <c r="G43" s="76"/>
      <c r="H43" s="80"/>
      <c r="I43" s="19">
        <f>(180/PI())*(60*ATAN((SQRT(1-(S43+(T43*U43))^2))/(S43+(T43*U43))))</f>
        <v>4.6054184574725934</v>
      </c>
      <c r="J43" s="19">
        <f>I43*1.852</f>
        <v>8.5292349832392436</v>
      </c>
      <c r="K43" s="18"/>
      <c r="L43" s="78">
        <v>2</v>
      </c>
      <c r="M43" s="19">
        <f>SUM((I43/100)*(100+L43))</f>
        <v>4.6975268266220453</v>
      </c>
      <c r="N43" s="19">
        <f>M43*1.852</f>
        <v>8.6998196829040282</v>
      </c>
      <c r="O43" s="18"/>
      <c r="P43" s="79" t="s">
        <v>22</v>
      </c>
      <c r="Q43" s="96" t="s">
        <v>23</v>
      </c>
      <c r="R43" s="52"/>
      <c r="S43" s="24">
        <f>(SIN(PI()*(D42+E42/60)/180))*(SIN(PI()*(D44+E44/60)/180))</f>
        <v>0.87291207337570609</v>
      </c>
      <c r="T43" s="24">
        <f>(COS(PI()*(D42+E42/60)/180))*(COS(PI()*(D44+E44/60)/180))</f>
        <v>0.12708718031170821</v>
      </c>
      <c r="U43" s="24">
        <f>COS(PI()*(F42-F44+(G42-G44)/60)/180)</f>
        <v>0.99999881156921844</v>
      </c>
    </row>
    <row r="44" spans="2:21" s="23" customFormat="1" ht="15">
      <c r="B44" s="112">
        <v>20</v>
      </c>
      <c r="C44" s="72" t="s">
        <v>43</v>
      </c>
      <c r="D44" s="72">
        <v>69</v>
      </c>
      <c r="E44" s="73">
        <v>4.8</v>
      </c>
      <c r="F44" s="72">
        <v>53</v>
      </c>
      <c r="G44" s="73">
        <v>1.6</v>
      </c>
      <c r="H44" s="74">
        <v>561</v>
      </c>
      <c r="I44" s="18"/>
      <c r="J44" s="18"/>
      <c r="K44" s="19">
        <f>J43+K42</f>
        <v>112.05582291586764</v>
      </c>
      <c r="L44" s="20"/>
      <c r="M44" s="18"/>
      <c r="N44" s="18"/>
      <c r="O44" s="19">
        <f>N43+O42</f>
        <v>114.29693937418503</v>
      </c>
      <c r="P44" s="21"/>
      <c r="Q44" s="96"/>
      <c r="R44" s="52"/>
    </row>
    <row r="45" spans="2:21" s="23" customFormat="1" ht="15">
      <c r="B45" s="112"/>
      <c r="C45" s="75"/>
      <c r="D45" s="75"/>
      <c r="E45" s="76"/>
      <c r="F45" s="75"/>
      <c r="G45" s="76"/>
      <c r="H45" s="77"/>
      <c r="I45" s="19">
        <f>(180/PI())*(60*ATAN((SQRT(1-(S45+(T45*U45))^2))/(S45+(T45*U45))))</f>
        <v>3.1141352240973128</v>
      </c>
      <c r="J45" s="19">
        <f>I45*1.852</f>
        <v>5.767378435028224</v>
      </c>
      <c r="K45" s="18"/>
      <c r="L45" s="78">
        <v>2</v>
      </c>
      <c r="M45" s="19">
        <f>SUM((I45/100)*(100+L45))</f>
        <v>3.1764179285792591</v>
      </c>
      <c r="N45" s="19">
        <f>M45*1.852</f>
        <v>5.8827260037287878</v>
      </c>
      <c r="O45" s="18"/>
      <c r="P45" s="79" t="s">
        <v>22</v>
      </c>
      <c r="Q45" s="96" t="s">
        <v>23</v>
      </c>
      <c r="R45" s="52"/>
      <c r="S45" s="24">
        <f>(SIN(PI()*(D44+E44/60)/180))*(SIN(PI()*(D46+E46/60)/180))</f>
        <v>0.87222863612438428</v>
      </c>
      <c r="T45" s="24">
        <f>(COS(PI()*(D44+E44/60)/180))*(COS(PI()*(D46+E46/60)/180))</f>
        <v>0.12777102071125029</v>
      </c>
      <c r="U45" s="24">
        <f>COS(PI()*(F44-F46+(G44-G46)/60)/180)</f>
        <v>0.99999947459524341</v>
      </c>
    </row>
    <row r="46" spans="2:21" s="23" customFormat="1" ht="15">
      <c r="B46" s="112">
        <v>21</v>
      </c>
      <c r="C46" s="72" t="s">
        <v>94</v>
      </c>
      <c r="D46" s="72">
        <v>69</v>
      </c>
      <c r="E46" s="73">
        <v>1.952</v>
      </c>
      <c r="F46" s="72">
        <v>53</v>
      </c>
      <c r="G46" s="73">
        <v>5.1239999999999997</v>
      </c>
      <c r="H46" s="74">
        <v>804</v>
      </c>
      <c r="I46" s="18"/>
      <c r="J46" s="18"/>
      <c r="K46" s="19">
        <f>J45+K44</f>
        <v>117.82320135089586</v>
      </c>
      <c r="L46" s="20"/>
      <c r="M46" s="18"/>
      <c r="N46" s="18"/>
      <c r="O46" s="19">
        <f>N45+O44</f>
        <v>120.17966537791382</v>
      </c>
      <c r="P46" s="21"/>
      <c r="Q46" s="96"/>
      <c r="R46" s="52"/>
    </row>
    <row r="47" spans="2:21" s="23" customFormat="1" ht="15">
      <c r="B47" s="112"/>
      <c r="C47" s="75"/>
      <c r="D47" s="75"/>
      <c r="E47" s="76"/>
      <c r="F47" s="75"/>
      <c r="G47" s="76"/>
      <c r="H47" s="77"/>
      <c r="I47" s="19">
        <f>(180/PI())*(60*ATAN((SQRT(1-(S47+(T47*U47))^2))/(S47+(T47*U47))))</f>
        <v>5.0022819847670723</v>
      </c>
      <c r="J47" s="19">
        <f>I47*1.852</f>
        <v>9.2642262357886178</v>
      </c>
      <c r="K47" s="18"/>
      <c r="L47" s="78">
        <v>2</v>
      </c>
      <c r="M47" s="19">
        <f>SUM((I47/100)*(100+L47))</f>
        <v>5.1023276244624132</v>
      </c>
      <c r="N47" s="19">
        <f>M47*1.852</f>
        <v>9.4495107605043902</v>
      </c>
      <c r="O47" s="18"/>
      <c r="P47" s="79" t="s">
        <v>22</v>
      </c>
      <c r="Q47" s="96" t="s">
        <v>23</v>
      </c>
      <c r="R47" s="52"/>
      <c r="S47" s="24">
        <f>(SIN(PI()*(D46+E46/60)/180))*(SIN(PI()*(D48+E48/60)/180))</f>
        <v>0.87151300010407406</v>
      </c>
      <c r="T47" s="24">
        <f>(COS(PI()*(D46+E46/60)/180))*(COS(PI()*(D48+E48/60)/180))</f>
        <v>0.12848613934760764</v>
      </c>
      <c r="U47" s="24">
        <f>COS(PI()*(F46-F48+(G46-G48)/60)/180)</f>
        <v>0.99999845807063681</v>
      </c>
    </row>
    <row r="48" spans="2:21" s="23" customFormat="1" ht="15">
      <c r="B48" s="112">
        <v>22</v>
      </c>
      <c r="C48" s="81" t="s">
        <v>45</v>
      </c>
      <c r="D48" s="72">
        <v>68</v>
      </c>
      <c r="E48" s="73">
        <v>57.442</v>
      </c>
      <c r="F48" s="72">
        <v>53</v>
      </c>
      <c r="G48" s="73">
        <v>11.161</v>
      </c>
      <c r="H48" s="74">
        <v>850</v>
      </c>
      <c r="I48" s="18"/>
      <c r="J48" s="18"/>
      <c r="K48" s="19">
        <f>J47+K46</f>
        <v>127.08742758668447</v>
      </c>
      <c r="L48" s="20"/>
      <c r="M48" s="18"/>
      <c r="N48" s="18"/>
      <c r="O48" s="19">
        <f>N47+O46</f>
        <v>129.62917613841822</v>
      </c>
      <c r="P48" s="21"/>
      <c r="Q48" s="96"/>
      <c r="R48" s="52"/>
    </row>
    <row r="49" spans="2:27" s="23" customFormat="1" ht="15">
      <c r="B49" s="112"/>
      <c r="C49" s="75"/>
      <c r="D49" s="75"/>
      <c r="E49" s="76"/>
      <c r="F49" s="75"/>
      <c r="G49" s="76"/>
      <c r="H49" s="77"/>
      <c r="I49" s="19">
        <f>(180/PI())*(60*ATAN((SQRT(1-(S49+(T49*U49))^2))/(S49+(T49*U49))))</f>
        <v>3.5415148944609194</v>
      </c>
      <c r="J49" s="19">
        <f>I49*1.852</f>
        <v>6.5588855845416232</v>
      </c>
      <c r="K49" s="18"/>
      <c r="L49" s="78">
        <v>2</v>
      </c>
      <c r="M49" s="19">
        <f>SUM((I49/100)*(100+L49))</f>
        <v>3.612345192350138</v>
      </c>
      <c r="N49" s="19">
        <f>M49*1.852</f>
        <v>6.6900632962324558</v>
      </c>
      <c r="O49" s="18"/>
      <c r="P49" s="79" t="s">
        <v>22</v>
      </c>
      <c r="Q49" s="96" t="s">
        <v>23</v>
      </c>
      <c r="R49" s="52"/>
      <c r="S49" s="24">
        <f>(SIN(PI()*(D48+E48/60)/180))*(SIN(PI()*(D50+E50/60)/180))</f>
        <v>0.87072992759276846</v>
      </c>
      <c r="T49" s="24">
        <f>(COS(PI()*(D48+E48/60)/180))*(COS(PI()*(D50+E50/60)/180))</f>
        <v>0.12926954640593266</v>
      </c>
      <c r="U49" s="24">
        <f>COS(PI()*(F48-F50+(G48-G50)/60)/180)</f>
        <v>0.99999996411264125</v>
      </c>
    </row>
    <row r="50" spans="2:27" s="23" customFormat="1" ht="15">
      <c r="B50" s="112">
        <v>23</v>
      </c>
      <c r="C50" s="72" t="s">
        <v>46</v>
      </c>
      <c r="D50" s="72">
        <v>68</v>
      </c>
      <c r="E50" s="73">
        <v>53.915999999999997</v>
      </c>
      <c r="F50" s="72">
        <v>53</v>
      </c>
      <c r="G50" s="73">
        <v>12.082000000000001</v>
      </c>
      <c r="H50" s="74">
        <v>671</v>
      </c>
      <c r="I50" s="18"/>
      <c r="J50" s="18"/>
      <c r="K50" s="19">
        <f>J49+K48</f>
        <v>133.6463131712261</v>
      </c>
      <c r="L50" s="20"/>
      <c r="M50" s="18"/>
      <c r="N50" s="18"/>
      <c r="O50" s="19">
        <f>N49+O48</f>
        <v>136.31923943465068</v>
      </c>
      <c r="P50" s="21"/>
      <c r="Q50" s="96" t="s">
        <v>23</v>
      </c>
      <c r="R50" s="52"/>
    </row>
    <row r="51" spans="2:27" s="23" customFormat="1" ht="15">
      <c r="B51" s="112"/>
      <c r="C51" s="75"/>
      <c r="D51" s="75"/>
      <c r="E51" s="76"/>
      <c r="F51" s="75"/>
      <c r="G51" s="76"/>
      <c r="H51" s="77"/>
      <c r="I51" s="19">
        <f>(180/PI())*(60*ATAN((SQRT(1-(S51+(T51*U51))^2))/(S51+(T51*U51))))</f>
        <v>12.772302075224413</v>
      </c>
      <c r="J51" s="19">
        <f>I51*1.852</f>
        <v>23.654303443315616</v>
      </c>
      <c r="K51" s="18"/>
      <c r="L51" s="78">
        <v>2</v>
      </c>
      <c r="M51" s="19">
        <f>SUM((I51/100)*(100+L51))</f>
        <v>13.027748116728901</v>
      </c>
      <c r="N51" s="19">
        <f>M51*1.852</f>
        <v>24.127389512181924</v>
      </c>
      <c r="O51" s="18"/>
      <c r="P51" s="79" t="s">
        <v>22</v>
      </c>
      <c r="Q51" s="96" t="s">
        <v>23</v>
      </c>
      <c r="R51" s="52"/>
      <c r="S51" s="24">
        <f>(SIN(PI()*(D44+E44/60)/180))*(SIN(PI()*(D52+E52/60)/180))</f>
        <v>0.87132591460075015</v>
      </c>
      <c r="T51" s="24">
        <f>(COS(PI()*(D44+E44/60)/180))*(COS(PI()*(D52+E52/60)/180))</f>
        <v>0.12866789109502935</v>
      </c>
      <c r="U51" s="24">
        <f>COS(PI()*(F44-F52+(G44-G52)/60)/180)</f>
        <v>0.99999450166061143</v>
      </c>
    </row>
    <row r="52" spans="2:27" s="23" customFormat="1" ht="15">
      <c r="B52" s="112">
        <v>24</v>
      </c>
      <c r="C52" s="72" t="s">
        <v>47</v>
      </c>
      <c r="D52" s="72">
        <v>68</v>
      </c>
      <c r="E52" s="73">
        <v>52.7</v>
      </c>
      <c r="F52" s="72">
        <v>53</v>
      </c>
      <c r="G52" s="73">
        <v>13</v>
      </c>
      <c r="H52" s="74">
        <v>730</v>
      </c>
      <c r="I52" s="18"/>
      <c r="J52" s="18"/>
      <c r="K52" s="19">
        <f>J51+K50</f>
        <v>157.30061661454172</v>
      </c>
      <c r="L52" s="20"/>
      <c r="M52" s="18"/>
      <c r="N52" s="18"/>
      <c r="O52" s="19">
        <f>N51+O50</f>
        <v>160.44662894683262</v>
      </c>
      <c r="P52" s="21"/>
      <c r="Q52" s="96"/>
      <c r="R52" s="52"/>
    </row>
    <row r="53" spans="2:27" s="23" customFormat="1" ht="15">
      <c r="B53" s="112"/>
      <c r="C53" s="75"/>
      <c r="D53" s="75"/>
      <c r="E53" s="76"/>
      <c r="F53" s="75"/>
      <c r="G53" s="76"/>
      <c r="H53" s="77"/>
      <c r="I53" s="19">
        <f>(180/PI())*(60*ATAN((SQRT(1-(S53+(T53*U53))^2))/(S53+(T53*U53))))</f>
        <v>2.4108424597431224</v>
      </c>
      <c r="J53" s="19">
        <f>I53*1.852</f>
        <v>4.4648802354442632</v>
      </c>
      <c r="K53" s="18"/>
      <c r="L53" s="78">
        <v>2</v>
      </c>
      <c r="M53" s="19">
        <f>SUM((I53/100)*(100+L53))</f>
        <v>2.4590593089379849</v>
      </c>
      <c r="N53" s="19">
        <f>M53*1.852</f>
        <v>4.5541778401531481</v>
      </c>
      <c r="O53" s="18"/>
      <c r="P53" s="79" t="s">
        <v>22</v>
      </c>
      <c r="Q53" s="96" t="s">
        <v>23</v>
      </c>
      <c r="R53" s="52"/>
      <c r="S53" s="24">
        <f>(SIN(PI()*(D52+E52/60)/180))*(SIN(PI()*(D54+E54/60)/180))</f>
        <v>0.87003078983042659</v>
      </c>
      <c r="T53" s="24">
        <f>(COS(PI()*(D52+E52/60)/180))*(COS(PI()*(D54+E54/60)/180))</f>
        <v>0.12996914924609013</v>
      </c>
      <c r="U53" s="24">
        <f>COS(PI()*(F52-F54+(G52-G54)/60)/180)</f>
        <v>0.99999857676005954</v>
      </c>
    </row>
    <row r="54" spans="2:27" s="23" customFormat="1" ht="15">
      <c r="B54" s="112">
        <v>25</v>
      </c>
      <c r="C54" s="72" t="s">
        <v>48</v>
      </c>
      <c r="D54" s="72">
        <v>68</v>
      </c>
      <c r="E54" s="73">
        <v>51.5</v>
      </c>
      <c r="F54" s="72">
        <v>53</v>
      </c>
      <c r="G54" s="73">
        <v>18.8</v>
      </c>
      <c r="H54" s="74">
        <v>777</v>
      </c>
      <c r="I54" s="18"/>
      <c r="J54" s="18"/>
      <c r="K54" s="19">
        <f>J53+K52</f>
        <v>161.76549684998599</v>
      </c>
      <c r="L54" s="20"/>
      <c r="M54" s="18"/>
      <c r="N54" s="18"/>
      <c r="O54" s="19">
        <f>N53+O52</f>
        <v>165.00080678698578</v>
      </c>
      <c r="P54" s="21"/>
      <c r="Q54" s="96"/>
      <c r="R54" s="52"/>
    </row>
    <row r="55" spans="2:27" s="23" customFormat="1" ht="15">
      <c r="B55" s="112"/>
      <c r="C55" s="75"/>
      <c r="D55" s="75"/>
      <c r="E55" s="76"/>
      <c r="F55" s="75"/>
      <c r="G55" s="76"/>
      <c r="H55" s="77"/>
      <c r="I55" s="19">
        <f>(180/PI())*(60*ATAN((SQRT(1-(S55+(T55*U55))^2))/(S55+(T55*U55))))</f>
        <v>2.9355874088839276</v>
      </c>
      <c r="J55" s="19">
        <f>I55*1.852</f>
        <v>5.4367078812530343</v>
      </c>
      <c r="K55" s="18"/>
      <c r="L55" s="78">
        <v>2</v>
      </c>
      <c r="M55" s="19">
        <f>SUM((I55/100)*(100+L55))</f>
        <v>2.9942991570616062</v>
      </c>
      <c r="N55" s="19">
        <f>M55*1.852</f>
        <v>5.5454420388780949</v>
      </c>
      <c r="O55" s="18"/>
      <c r="P55" s="79" t="s">
        <v>22</v>
      </c>
      <c r="Q55" s="96" t="s">
        <v>23</v>
      </c>
      <c r="R55" s="52"/>
      <c r="S55" s="24">
        <f>(SIN(PI()*(D54+E54/60)/180))*(SIN(PI()*(D56+E56/60)/180))</f>
        <v>0.86972736131903039</v>
      </c>
      <c r="T55" s="24">
        <f>(COS(PI()*(D54+E54/60)/180))*(COS(PI()*(D56+E56/60)/180))</f>
        <v>0.13027248594918384</v>
      </c>
      <c r="U55" s="24">
        <f>COS(PI()*(F54-F56+(G54-G56)/60)/180)</f>
        <v>0.99999837368188293</v>
      </c>
    </row>
    <row r="56" spans="2:27" s="23" customFormat="1" ht="15">
      <c r="B56" s="112">
        <v>26</v>
      </c>
      <c r="C56" s="72" t="s">
        <v>50</v>
      </c>
      <c r="D56" s="72">
        <v>68</v>
      </c>
      <c r="E56" s="73">
        <v>49.6</v>
      </c>
      <c r="F56" s="72">
        <v>53</v>
      </c>
      <c r="G56" s="73">
        <v>25</v>
      </c>
      <c r="H56" s="74">
        <v>792</v>
      </c>
      <c r="I56" s="18"/>
      <c r="J56" s="18"/>
      <c r="K56" s="19">
        <f>J55+K54</f>
        <v>167.20220473123902</v>
      </c>
      <c r="L56" s="20"/>
      <c r="M56" s="18"/>
      <c r="N56" s="18"/>
      <c r="O56" s="19">
        <f>N55+O54</f>
        <v>170.54624882586387</v>
      </c>
      <c r="P56" s="21"/>
      <c r="Q56" s="96"/>
      <c r="R56" s="52"/>
    </row>
    <row r="57" spans="2:27" s="23" customFormat="1" ht="15">
      <c r="B57" s="112"/>
      <c r="C57" s="75"/>
      <c r="D57" s="75"/>
      <c r="E57" s="76"/>
      <c r="F57" s="75"/>
      <c r="G57" s="76"/>
      <c r="H57" s="77"/>
      <c r="I57" s="19">
        <v>0</v>
      </c>
      <c r="J57" s="19">
        <f>I57*1.852</f>
        <v>0</v>
      </c>
      <c r="K57" s="18"/>
      <c r="L57" s="78" t="s">
        <v>23</v>
      </c>
      <c r="M57" s="19">
        <v>0</v>
      </c>
      <c r="N57" s="19">
        <f>M57*1.852</f>
        <v>0</v>
      </c>
      <c r="O57" s="18"/>
      <c r="P57" s="79" t="s">
        <v>23</v>
      </c>
      <c r="Q57" s="96" t="s">
        <v>23</v>
      </c>
      <c r="R57" s="52"/>
      <c r="S57" s="24" t="e">
        <f>(SIN(PI()*(D56+E56/60)/180))*(SIN(PI()*(#REF!+#REF!/60)/180))</f>
        <v>#REF!</v>
      </c>
      <c r="T57" s="24" t="e">
        <f>(COS(PI()*(D56+E56/60)/180))*(COS(PI()*(#REF!+#REF!/60)/180))</f>
        <v>#REF!</v>
      </c>
      <c r="U57" s="24" t="e">
        <f>COS(PI()*(F56-#REF!+(G56-#REF!)/60)/180)</f>
        <v>#REF!</v>
      </c>
    </row>
    <row r="58" spans="2:27" s="23" customFormat="1" ht="15.75" thickBot="1">
      <c r="B58" s="113"/>
      <c r="C58" s="22"/>
      <c r="D58" s="62"/>
      <c r="E58" s="63"/>
      <c r="F58" s="64"/>
      <c r="G58" s="63"/>
      <c r="H58" s="65"/>
      <c r="I58" s="66"/>
      <c r="J58" s="67"/>
      <c r="K58" s="68"/>
      <c r="L58" s="69"/>
      <c r="M58" s="70"/>
      <c r="N58" s="67"/>
      <c r="O58" s="68"/>
      <c r="P58" s="71"/>
      <c r="Q58" s="98"/>
      <c r="R58" s="52"/>
    </row>
    <row r="59" spans="2:27" s="23" customFormat="1" ht="16.350000000000001" customHeight="1" thickTop="1" thickBot="1">
      <c r="B59" s="114"/>
      <c r="C59" s="99" t="s">
        <v>60</v>
      </c>
      <c r="D59" s="100"/>
      <c r="E59" s="100"/>
      <c r="F59" s="100"/>
      <c r="G59" s="100"/>
      <c r="H59" s="101"/>
      <c r="I59" s="102">
        <f>SUM(I6:I58)</f>
        <v>90.281967997429291</v>
      </c>
      <c r="J59" s="102"/>
      <c r="K59" s="103">
        <f>K56</f>
        <v>167.20220473123902</v>
      </c>
      <c r="L59" s="104" t="s">
        <v>23</v>
      </c>
      <c r="M59" s="105"/>
      <c r="N59" s="105"/>
      <c r="O59" s="103">
        <f>O56</f>
        <v>170.54624882586387</v>
      </c>
      <c r="P59" s="106"/>
      <c r="Q59" s="107"/>
      <c r="R59" s="52"/>
    </row>
    <row r="60" spans="2:27" s="17" customFormat="1" ht="15.75" thickTop="1">
      <c r="B60" s="115"/>
      <c r="C60" s="26"/>
      <c r="D60" s="27"/>
      <c r="E60" s="28"/>
      <c r="F60" s="29"/>
      <c r="G60" s="30"/>
      <c r="H60" s="31"/>
      <c r="I60" s="32"/>
      <c r="J60" s="32"/>
      <c r="K60" s="32"/>
      <c r="L60" s="33"/>
      <c r="M60" s="34"/>
      <c r="N60" s="32"/>
      <c r="O60" s="32"/>
      <c r="P60" s="32"/>
      <c r="Q60" s="35"/>
      <c r="T60" s="34"/>
      <c r="V60" s="32"/>
      <c r="W60" s="36"/>
      <c r="AA60" s="36"/>
    </row>
    <row r="61" spans="2:27" s="17" customFormat="1" ht="15">
      <c r="B61" s="115"/>
      <c r="C61" s="26"/>
      <c r="D61" s="27"/>
      <c r="E61" s="28"/>
      <c r="F61" s="29"/>
      <c r="G61" s="30"/>
      <c r="H61" s="31"/>
      <c r="I61" s="32"/>
      <c r="J61" s="32"/>
      <c r="K61" s="32"/>
      <c r="L61" s="33"/>
      <c r="M61" s="34"/>
      <c r="N61" s="32"/>
      <c r="O61" s="32"/>
      <c r="P61" s="32"/>
      <c r="Q61" s="35"/>
      <c r="T61" s="34"/>
      <c r="V61" s="32"/>
      <c r="W61" s="36"/>
      <c r="AA61" s="36"/>
    </row>
    <row r="62" spans="2:27">
      <c r="B62" s="116"/>
    </row>
    <row r="63" spans="2:27">
      <c r="B63" s="116"/>
      <c r="I63" s="4" t="s">
        <v>23</v>
      </c>
    </row>
    <row r="64" spans="2:27">
      <c r="B64" s="116"/>
    </row>
    <row r="65" spans="2:2">
      <c r="B65" s="116"/>
    </row>
    <row r="66" spans="2:2">
      <c r="B66" s="116"/>
    </row>
    <row r="67" spans="2:2">
      <c r="B67" s="116"/>
    </row>
    <row r="68" spans="2:2">
      <c r="B68" s="116"/>
    </row>
    <row r="69" spans="2:2">
      <c r="B69" s="116"/>
    </row>
    <row r="70" spans="2:2">
      <c r="B70" s="116"/>
    </row>
    <row r="71" spans="2:2">
      <c r="B71" s="116"/>
    </row>
    <row r="72" spans="2:2">
      <c r="B72" s="116"/>
    </row>
    <row r="73" spans="2:2">
      <c r="B73" s="116"/>
    </row>
    <row r="74" spans="2:2">
      <c r="B74" s="116"/>
    </row>
    <row r="75" spans="2:2">
      <c r="B75" s="116"/>
    </row>
    <row r="76" spans="2:2">
      <c r="B76" s="116"/>
    </row>
    <row r="77" spans="2:2">
      <c r="B77" s="116"/>
    </row>
    <row r="78" spans="2:2">
      <c r="B78" s="116"/>
    </row>
    <row r="79" spans="2:2">
      <c r="B79" s="116"/>
    </row>
    <row r="80" spans="2:2">
      <c r="B80" s="116"/>
    </row>
    <row r="81" spans="2:2">
      <c r="B81" s="116"/>
    </row>
    <row r="82" spans="2:2">
      <c r="B82" s="116"/>
    </row>
    <row r="83" spans="2:2">
      <c r="B83" s="116"/>
    </row>
    <row r="84" spans="2:2">
      <c r="B84" s="116"/>
    </row>
    <row r="85" spans="2:2">
      <c r="B85" s="116"/>
    </row>
    <row r="86" spans="2:2">
      <c r="B86" s="116"/>
    </row>
    <row r="87" spans="2:2">
      <c r="B87" s="116"/>
    </row>
    <row r="88" spans="2:2">
      <c r="B88" s="116"/>
    </row>
    <row r="89" spans="2:2">
      <c r="B89" s="116"/>
    </row>
    <row r="90" spans="2:2">
      <c r="B90" s="116"/>
    </row>
    <row r="91" spans="2:2">
      <c r="B91" s="116"/>
    </row>
    <row r="92" spans="2:2">
      <c r="B92" s="116"/>
    </row>
    <row r="93" spans="2:2">
      <c r="B93" s="116"/>
    </row>
    <row r="94" spans="2:2">
      <c r="B94" s="116"/>
    </row>
    <row r="95" spans="2:2">
      <c r="B95" s="116"/>
    </row>
    <row r="96" spans="2:2">
      <c r="B96" s="116"/>
    </row>
    <row r="97" spans="2:2">
      <c r="B97" s="116"/>
    </row>
    <row r="98" spans="2:2">
      <c r="B98" s="116"/>
    </row>
    <row r="99" spans="2:2">
      <c r="B99" s="116"/>
    </row>
    <row r="100" spans="2:2">
      <c r="B100" s="116"/>
    </row>
    <row r="101" spans="2:2">
      <c r="B101" s="116"/>
    </row>
    <row r="102" spans="2:2">
      <c r="B102" s="116"/>
    </row>
    <row r="103" spans="2:2">
      <c r="B103" s="116"/>
    </row>
    <row r="104" spans="2:2">
      <c r="B104" s="116"/>
    </row>
    <row r="105" spans="2:2">
      <c r="B105" s="116"/>
    </row>
    <row r="106" spans="2:2">
      <c r="B106" s="116"/>
    </row>
    <row r="107" spans="2:2">
      <c r="B107" s="116"/>
    </row>
    <row r="108" spans="2:2">
      <c r="B108" s="116"/>
    </row>
    <row r="109" spans="2:2">
      <c r="B109" s="116"/>
    </row>
    <row r="110" spans="2:2">
      <c r="B110" s="116"/>
    </row>
    <row r="111" spans="2:2">
      <c r="B111" s="116"/>
    </row>
    <row r="112" spans="2:2">
      <c r="B112" s="116"/>
    </row>
    <row r="113" spans="2:2">
      <c r="B113" s="116"/>
    </row>
    <row r="114" spans="2:2">
      <c r="B114" s="116"/>
    </row>
    <row r="115" spans="2:2">
      <c r="B115" s="116"/>
    </row>
    <row r="116" spans="2:2">
      <c r="B116" s="116"/>
    </row>
    <row r="117" spans="2:2">
      <c r="B117" s="116"/>
    </row>
    <row r="118" spans="2:2">
      <c r="B118" s="116"/>
    </row>
    <row r="119" spans="2:2">
      <c r="B119" s="116"/>
    </row>
    <row r="120" spans="2:2">
      <c r="B120" s="116"/>
    </row>
    <row r="121" spans="2:2">
      <c r="B121" s="116"/>
    </row>
    <row r="122" spans="2:2">
      <c r="B122" s="116"/>
    </row>
    <row r="123" spans="2:2">
      <c r="B123" s="116"/>
    </row>
    <row r="124" spans="2:2">
      <c r="B124" s="116"/>
    </row>
    <row r="125" spans="2:2">
      <c r="B125" s="116"/>
    </row>
    <row r="126" spans="2:2">
      <c r="B126" s="116"/>
    </row>
    <row r="127" spans="2:2">
      <c r="B127" s="116"/>
    </row>
    <row r="128" spans="2:2">
      <c r="B128" s="116"/>
    </row>
    <row r="129" spans="2:2">
      <c r="B129" s="116"/>
    </row>
    <row r="130" spans="2:2">
      <c r="B130" s="116"/>
    </row>
    <row r="131" spans="2:2">
      <c r="B131" s="116"/>
    </row>
    <row r="132" spans="2:2">
      <c r="B132" s="116"/>
    </row>
    <row r="133" spans="2:2">
      <c r="B133" s="116"/>
    </row>
    <row r="134" spans="2:2">
      <c r="B134" s="116"/>
    </row>
    <row r="135" spans="2:2">
      <c r="B135" s="116"/>
    </row>
    <row r="136" spans="2:2">
      <c r="B136" s="116"/>
    </row>
    <row r="137" spans="2:2">
      <c r="B137" s="116"/>
    </row>
    <row r="138" spans="2:2">
      <c r="B138" s="116"/>
    </row>
    <row r="139" spans="2:2">
      <c r="B139" s="116"/>
    </row>
    <row r="140" spans="2:2">
      <c r="B140" s="116"/>
    </row>
    <row r="141" spans="2:2">
      <c r="B141" s="116"/>
    </row>
    <row r="142" spans="2:2">
      <c r="B142" s="116"/>
    </row>
    <row r="143" spans="2:2">
      <c r="B143" s="116"/>
    </row>
    <row r="144" spans="2:2">
      <c r="B144" s="116"/>
    </row>
    <row r="145" spans="2:2">
      <c r="B145" s="116"/>
    </row>
    <row r="146" spans="2:2">
      <c r="B146" s="116"/>
    </row>
    <row r="147" spans="2:2">
      <c r="B147" s="116"/>
    </row>
    <row r="148" spans="2:2">
      <c r="B148" s="116"/>
    </row>
    <row r="149" spans="2:2">
      <c r="B149" s="116"/>
    </row>
    <row r="150" spans="2:2">
      <c r="B150" s="116"/>
    </row>
    <row r="151" spans="2:2">
      <c r="B151" s="116"/>
    </row>
    <row r="152" spans="2:2">
      <c r="B152" s="116"/>
    </row>
    <row r="153" spans="2:2">
      <c r="B153" s="116"/>
    </row>
    <row r="154" spans="2:2">
      <c r="B154" s="116"/>
    </row>
    <row r="155" spans="2:2">
      <c r="B155" s="116"/>
    </row>
    <row r="156" spans="2:2">
      <c r="B156" s="116"/>
    </row>
    <row r="157" spans="2:2">
      <c r="B157" s="116"/>
    </row>
    <row r="158" spans="2:2">
      <c r="B158" s="116"/>
    </row>
    <row r="159" spans="2:2">
      <c r="B159" s="116"/>
    </row>
    <row r="160" spans="2:2">
      <c r="B160" s="116"/>
    </row>
    <row r="161" spans="2:2">
      <c r="B161" s="116"/>
    </row>
    <row r="162" spans="2:2">
      <c r="B162" s="116"/>
    </row>
    <row r="163" spans="2:2">
      <c r="B163" s="116"/>
    </row>
    <row r="164" spans="2:2">
      <c r="B164" s="116"/>
    </row>
    <row r="165" spans="2:2">
      <c r="B165" s="116"/>
    </row>
    <row r="166" spans="2:2">
      <c r="B166" s="116"/>
    </row>
    <row r="167" spans="2:2">
      <c r="B167" s="116"/>
    </row>
    <row r="168" spans="2:2">
      <c r="B168" s="116"/>
    </row>
    <row r="169" spans="2:2">
      <c r="B169" s="116"/>
    </row>
    <row r="170" spans="2:2">
      <c r="B170" s="116"/>
    </row>
    <row r="171" spans="2:2">
      <c r="B171" s="116"/>
    </row>
    <row r="172" spans="2:2">
      <c r="B172" s="116"/>
    </row>
    <row r="173" spans="2:2">
      <c r="B173" s="116"/>
    </row>
    <row r="174" spans="2:2">
      <c r="B174" s="116"/>
    </row>
    <row r="175" spans="2:2">
      <c r="B175" s="116"/>
    </row>
    <row r="176" spans="2:2">
      <c r="B176" s="116"/>
    </row>
    <row r="177" spans="2:2">
      <c r="B177" s="116"/>
    </row>
    <row r="178" spans="2:2">
      <c r="B178" s="116"/>
    </row>
    <row r="179" spans="2:2">
      <c r="B179" s="116"/>
    </row>
    <row r="180" spans="2:2">
      <c r="B180" s="116"/>
    </row>
    <row r="181" spans="2:2">
      <c r="B181" s="116"/>
    </row>
    <row r="182" spans="2:2">
      <c r="B182" s="116"/>
    </row>
    <row r="183" spans="2:2">
      <c r="B183" s="116"/>
    </row>
    <row r="184" spans="2:2">
      <c r="B184" s="116"/>
    </row>
    <row r="185" spans="2:2">
      <c r="B185" s="116"/>
    </row>
    <row r="186" spans="2:2">
      <c r="B186" s="116"/>
    </row>
    <row r="187" spans="2:2">
      <c r="B187" s="116"/>
    </row>
    <row r="188" spans="2:2">
      <c r="B188" s="116"/>
    </row>
    <row r="189" spans="2:2">
      <c r="B189" s="116"/>
    </row>
    <row r="190" spans="2:2">
      <c r="B190" s="116"/>
    </row>
    <row r="191" spans="2:2">
      <c r="B191" s="116"/>
    </row>
    <row r="192" spans="2:2">
      <c r="B192" s="116"/>
    </row>
    <row r="193" spans="2:2">
      <c r="B193" s="116"/>
    </row>
    <row r="194" spans="2:2">
      <c r="B194" s="116"/>
    </row>
    <row r="195" spans="2:2">
      <c r="B195" s="116"/>
    </row>
    <row r="196" spans="2:2">
      <c r="B196" s="116"/>
    </row>
  </sheetData>
  <sheetProtection algorithmName="SHA-512" hashValue="lQ2rYRVMS6AkQif81hIBKGBirc7IHJMFKftya6Thu0fnqVXN6mUugO+/JRgkhY5Qf9fgklXo26fVcwRJii0DJA==" saltValue="XD+/B+R5MhSsy5d6GwH6ew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horizontalDpi="300" verticalDpi="300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877A-C053-42B3-921C-92FB0512C306}">
  <dimension ref="A1:AI178"/>
  <sheetViews>
    <sheetView view="pageBreakPreview" topLeftCell="D1" zoomScaleNormal="57" zoomScaleSheetLayoutView="100" workbookViewId="0">
      <pane ySplit="4" topLeftCell="A6" activePane="bottomLeft" state="frozen"/>
      <selection pane="bottomLeft" activeCell="X172" sqref="X172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 thickTop="1">
      <c r="B2" s="334" t="s">
        <v>0</v>
      </c>
      <c r="C2" s="335"/>
      <c r="D2" s="336" t="s">
        <v>110</v>
      </c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8"/>
      <c r="Q2" s="187"/>
      <c r="T2" s="49"/>
      <c r="V2" s="50"/>
      <c r="W2" s="51"/>
      <c r="AA2" s="51"/>
    </row>
    <row r="3" spans="2:35" s="42" customFormat="1" ht="15">
      <c r="B3" s="339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188"/>
      <c r="T3" s="43"/>
      <c r="V3" s="44"/>
      <c r="W3" s="45"/>
      <c r="AA3" s="45"/>
    </row>
    <row r="4" spans="2:35" s="13" customFormat="1" ht="43.5" customHeight="1" thickBot="1">
      <c r="B4" s="189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190" t="s">
        <v>20</v>
      </c>
      <c r="R4" s="286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196"/>
      <c r="D5" s="206"/>
      <c r="E5" s="207"/>
      <c r="F5" s="208"/>
      <c r="G5" s="209"/>
      <c r="H5" s="91"/>
      <c r="I5" s="236"/>
      <c r="J5" s="236"/>
      <c r="K5" s="236"/>
      <c r="L5" s="93"/>
      <c r="M5" s="263"/>
      <c r="N5" s="264"/>
      <c r="O5" s="236"/>
      <c r="P5" s="92"/>
      <c r="Q5" s="108"/>
      <c r="R5" s="60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94">
        <v>1</v>
      </c>
      <c r="C6" s="197" t="s">
        <v>111</v>
      </c>
      <c r="D6" s="210">
        <v>64</v>
      </c>
      <c r="E6" s="211">
        <v>9.3089999999999993</v>
      </c>
      <c r="F6" s="212">
        <v>51</v>
      </c>
      <c r="G6" s="213">
        <v>41.350999999999999</v>
      </c>
      <c r="H6" s="226">
        <v>0</v>
      </c>
      <c r="I6" s="237"/>
      <c r="J6" s="238"/>
      <c r="K6" s="239">
        <v>0</v>
      </c>
      <c r="L6" s="232"/>
      <c r="M6" s="237"/>
      <c r="N6" s="238"/>
      <c r="O6" s="239">
        <v>0</v>
      </c>
      <c r="P6" s="256"/>
      <c r="Q6" s="287" t="s">
        <v>112</v>
      </c>
      <c r="R6" s="52"/>
    </row>
    <row r="7" spans="2:35" s="23" customFormat="1" ht="15">
      <c r="B7" s="194"/>
      <c r="C7" s="198"/>
      <c r="D7" s="214"/>
      <c r="E7" s="119"/>
      <c r="F7" s="120"/>
      <c r="G7" s="215"/>
      <c r="H7" s="227"/>
      <c r="I7" s="240">
        <f>(180/PI())*(60*ATAN((SQRT(1-(S7+(T7*U7))^2))/(S7+(T7*U7))))</f>
        <v>0.14288587297900368</v>
      </c>
      <c r="J7" s="123">
        <f>I7*1.852</f>
        <v>0.26462463675711484</v>
      </c>
      <c r="K7" s="241"/>
      <c r="L7" s="233">
        <v>2</v>
      </c>
      <c r="M7" s="240">
        <f>SUM((I7/100)*(100+L7))</f>
        <v>0.14574359043858376</v>
      </c>
      <c r="N7" s="123">
        <f>M7*1.852</f>
        <v>0.26991712949225716</v>
      </c>
      <c r="O7" s="241"/>
      <c r="P7" s="257" t="s">
        <v>22</v>
      </c>
      <c r="Q7" s="288" t="s">
        <v>23</v>
      </c>
      <c r="R7" s="52"/>
      <c r="S7" s="24">
        <f>(SIN(PI()*(D6+E6/60)/180))*(SIN(PI()*(D8+E8/60)/180))</f>
        <v>0.80995012096262353</v>
      </c>
      <c r="T7" s="24">
        <f>(COS(PI()*(D6+E6/60)/180))*(COS(PI()*(D8+E8/60)/180))</f>
        <v>0.1900498787171474</v>
      </c>
      <c r="U7" s="24">
        <f>COS(PI()*(F6-F8+(G6-G8)/60)/180)</f>
        <v>0.99999999713998089</v>
      </c>
    </row>
    <row r="8" spans="2:35" s="23" customFormat="1" ht="15">
      <c r="B8" s="194">
        <v>2</v>
      </c>
      <c r="C8" s="199" t="s">
        <v>113</v>
      </c>
      <c r="D8" s="216">
        <v>64</v>
      </c>
      <c r="E8" s="130">
        <v>9.2219999999999995</v>
      </c>
      <c r="F8" s="131">
        <v>51</v>
      </c>
      <c r="G8" s="217">
        <v>41.610999999999997</v>
      </c>
      <c r="H8" s="226">
        <v>82</v>
      </c>
      <c r="I8" s="242"/>
      <c r="J8" s="124"/>
      <c r="K8" s="243">
        <f>J7+K6</f>
        <v>0.26462463675711484</v>
      </c>
      <c r="L8" s="234"/>
      <c r="M8" s="242"/>
      <c r="N8" s="124"/>
      <c r="O8" s="243">
        <f>N7+O6</f>
        <v>0.26991712949225716</v>
      </c>
      <c r="P8" s="258"/>
      <c r="Q8" s="288" t="s">
        <v>23</v>
      </c>
      <c r="R8" s="52"/>
    </row>
    <row r="9" spans="2:35" s="23" customFormat="1" ht="15">
      <c r="B9" s="194"/>
      <c r="C9" s="198"/>
      <c r="D9" s="214"/>
      <c r="E9" s="119"/>
      <c r="F9" s="120"/>
      <c r="G9" s="215"/>
      <c r="H9" s="227"/>
      <c r="I9" s="240">
        <f>(180/PI())*(60*ATAN((SQRT(1-(S9+(T9*U9))^2))/(S9+(T9*U9))))</f>
        <v>0.33945327828422595</v>
      </c>
      <c r="J9" s="123">
        <f>I9*1.852</f>
        <v>0.62866747138238643</v>
      </c>
      <c r="K9" s="241"/>
      <c r="L9" s="233">
        <v>2</v>
      </c>
      <c r="M9" s="240">
        <f>SUM((I9/100)*(100+L9))</f>
        <v>0.34624234384991043</v>
      </c>
      <c r="N9" s="123">
        <f>M9*1.852</f>
        <v>0.6412408208100342</v>
      </c>
      <c r="O9" s="241"/>
      <c r="P9" s="257" t="s">
        <v>22</v>
      </c>
      <c r="Q9" s="288" t="s">
        <v>23</v>
      </c>
      <c r="R9" s="52"/>
      <c r="S9" s="24">
        <f>(SIN(PI()*(D8+E8/60)/180))*(SIN(PI()*(D10+E10/60)/180))</f>
        <v>0.80991485353222847</v>
      </c>
      <c r="T9" s="24">
        <f>(COS(PI()*(D8+E8/60)/180))*(COS(PI()*(D10+E10/60)/180))</f>
        <v>0.1900851443826653</v>
      </c>
      <c r="U9" s="24">
        <f>COS(PI()*(F8-F10+(G8-G10)/60)/180)</f>
        <v>0.99999998532247503</v>
      </c>
    </row>
    <row r="10" spans="2:35" s="23" customFormat="1" ht="15">
      <c r="B10" s="194">
        <v>3</v>
      </c>
      <c r="C10" s="199" t="s">
        <v>25</v>
      </c>
      <c r="D10" s="216">
        <v>64</v>
      </c>
      <c r="E10" s="130">
        <v>9</v>
      </c>
      <c r="F10" s="131">
        <v>51</v>
      </c>
      <c r="G10" s="217">
        <v>42.2</v>
      </c>
      <c r="H10" s="226">
        <v>131</v>
      </c>
      <c r="I10" s="242"/>
      <c r="J10" s="124"/>
      <c r="K10" s="243">
        <f>J9+K8</f>
        <v>0.89329210813950133</v>
      </c>
      <c r="L10" s="234"/>
      <c r="M10" s="242"/>
      <c r="N10" s="124"/>
      <c r="O10" s="243">
        <f>N9+O8</f>
        <v>0.9111579503022913</v>
      </c>
      <c r="P10" s="258"/>
      <c r="Q10" s="289" t="s">
        <v>23</v>
      </c>
      <c r="R10" s="52"/>
    </row>
    <row r="11" spans="2:35" s="23" customFormat="1" ht="15">
      <c r="B11" s="194"/>
      <c r="C11" s="198"/>
      <c r="D11" s="214"/>
      <c r="E11" s="119"/>
      <c r="F11" s="120"/>
      <c r="G11" s="215"/>
      <c r="H11" s="227"/>
      <c r="I11" s="240">
        <f>(180/PI())*(60*ATAN((SQRT(1-(S11+(T11*U11))^2))/(S11+(T11*U11))))</f>
        <v>1.2631506204935283</v>
      </c>
      <c r="J11" s="123">
        <f>I11*1.852</f>
        <v>2.3393549491540147</v>
      </c>
      <c r="K11" s="241"/>
      <c r="L11" s="233">
        <v>2</v>
      </c>
      <c r="M11" s="240">
        <f>SUM((I11/100)*(100+L11))</f>
        <v>1.2884136329033988</v>
      </c>
      <c r="N11" s="123">
        <f>M11*1.852</f>
        <v>2.3861420481370947</v>
      </c>
      <c r="O11" s="241"/>
      <c r="P11" s="257" t="s">
        <v>22</v>
      </c>
      <c r="Q11" s="288" t="s">
        <v>23</v>
      </c>
      <c r="R11" s="52"/>
      <c r="S11" s="24">
        <f>(SIN(PI()*(D10+E10/60)/180))*(SIN(PI()*(D12+E12/60)/180))</f>
        <v>0.80983243678341799</v>
      </c>
      <c r="T11" s="24">
        <f>(COS(PI()*(D10+E10/60)/180))*(COS(PI()*(D12+E12/60)/180))</f>
        <v>0.19016755263958818</v>
      </c>
      <c r="U11" s="24">
        <f>COS(PI()*(F10-F12+(G10-G12)/60)/180)</f>
        <v>0.9999997006457072</v>
      </c>
    </row>
    <row r="12" spans="2:35" s="23" customFormat="1" ht="15">
      <c r="B12" s="194">
        <v>4</v>
      </c>
      <c r="C12" s="199" t="s">
        <v>27</v>
      </c>
      <c r="D12" s="216">
        <v>64</v>
      </c>
      <c r="E12" s="130">
        <v>8.5</v>
      </c>
      <c r="F12" s="131">
        <v>51</v>
      </c>
      <c r="G12" s="217">
        <v>44.86</v>
      </c>
      <c r="H12" s="226">
        <v>139</v>
      </c>
      <c r="I12" s="242"/>
      <c r="J12" s="124"/>
      <c r="K12" s="243">
        <f>J11+K10</f>
        <v>3.2326470572935158</v>
      </c>
      <c r="L12" s="234"/>
      <c r="M12" s="242"/>
      <c r="N12" s="124"/>
      <c r="O12" s="243">
        <f>N11+O10</f>
        <v>3.297299998439386</v>
      </c>
      <c r="P12" s="258"/>
      <c r="Q12" s="288"/>
      <c r="R12" s="52"/>
    </row>
    <row r="13" spans="2:35" s="23" customFormat="1" ht="15">
      <c r="B13" s="194"/>
      <c r="C13" s="198"/>
      <c r="D13" s="214"/>
      <c r="E13" s="119"/>
      <c r="F13" s="120"/>
      <c r="G13" s="215"/>
      <c r="H13" s="227"/>
      <c r="I13" s="240">
        <f>(180/PI())*(60*ATAN((SQRT(1-(S13+(T13*U13))^2))/(S13+(T13*U13))))</f>
        <v>0.96055396849909869</v>
      </c>
      <c r="J13" s="123">
        <f>I13*1.852</f>
        <v>1.7789459496603308</v>
      </c>
      <c r="K13" s="241"/>
      <c r="L13" s="233">
        <v>2</v>
      </c>
      <c r="M13" s="240">
        <f>SUM((I13/100)*(100+L13))</f>
        <v>0.9797650478690807</v>
      </c>
      <c r="N13" s="123">
        <f>M13*1.852</f>
        <v>1.8145248686535376</v>
      </c>
      <c r="O13" s="241"/>
      <c r="P13" s="257" t="s">
        <v>22</v>
      </c>
      <c r="Q13" s="288" t="s">
        <v>23</v>
      </c>
      <c r="R13" s="52"/>
      <c r="S13" s="24">
        <f>(SIN(PI()*(D12+E12/60)/180))*(SIN(PI()*(D14+E14/60)/180))</f>
        <v>0.80966767145155272</v>
      </c>
      <c r="T13" s="24">
        <f>(COS(PI()*(D12+E12/60)/180))*(COS(PI()*(D14+E14/60)/180))</f>
        <v>0.19033229092612314</v>
      </c>
      <c r="U13" s="24">
        <f>COS(PI()*(F12-F14+(G12-G14)/60)/180)</f>
        <v>0.9999999925723696</v>
      </c>
    </row>
    <row r="14" spans="2:35" s="23" customFormat="1" ht="15">
      <c r="B14" s="194">
        <v>5</v>
      </c>
      <c r="C14" s="199" t="s">
        <v>28</v>
      </c>
      <c r="D14" s="216">
        <v>64</v>
      </c>
      <c r="E14" s="130">
        <v>7.5570000000000004</v>
      </c>
      <c r="F14" s="131">
        <v>51</v>
      </c>
      <c r="G14" s="217">
        <v>45.279000000000003</v>
      </c>
      <c r="H14" s="226">
        <v>60</v>
      </c>
      <c r="I14" s="242"/>
      <c r="J14" s="124"/>
      <c r="K14" s="243">
        <f>J13+K12</f>
        <v>5.0115930069538468</v>
      </c>
      <c r="L14" s="234"/>
      <c r="M14" s="242"/>
      <c r="N14" s="124"/>
      <c r="O14" s="243">
        <f>N13+O12</f>
        <v>5.1118248670929241</v>
      </c>
      <c r="P14" s="258"/>
      <c r="Q14" s="288"/>
      <c r="R14" s="52"/>
    </row>
    <row r="15" spans="2:35" s="23" customFormat="1" ht="15">
      <c r="B15" s="194"/>
      <c r="C15" s="198"/>
      <c r="D15" s="214"/>
      <c r="E15" s="119"/>
      <c r="F15" s="120"/>
      <c r="G15" s="215"/>
      <c r="H15" s="227"/>
      <c r="I15" s="240">
        <f>(180/PI())*(60*ATAN((SQRT(1-(S15+(T15*U15))^2))/(S15+(T15*U15))))</f>
        <v>0.33406415046972165</v>
      </c>
      <c r="J15" s="123">
        <f>I15*1.852</f>
        <v>0.61868680666992448</v>
      </c>
      <c r="K15" s="241"/>
      <c r="L15" s="233">
        <v>2</v>
      </c>
      <c r="M15" s="240">
        <f>SUM((I15/100)*(100+L15))</f>
        <v>0.34074543347911607</v>
      </c>
      <c r="N15" s="123">
        <f>M15*1.852</f>
        <v>0.63106054280332302</v>
      </c>
      <c r="O15" s="241"/>
      <c r="P15" s="257" t="s">
        <v>22</v>
      </c>
      <c r="Q15" s="288" t="s">
        <v>23</v>
      </c>
      <c r="R15" s="52"/>
      <c r="S15" s="24">
        <f>(SIN(PI()*(D14+E14/60)/180))*(SIN(PI()*(D16+E16/60)/180))</f>
        <v>0.80952184332334032</v>
      </c>
      <c r="T15" s="24">
        <f>(COS(PI()*(D14+E14/60)/180))*(COS(PI()*(D16+E16/60)/180))</f>
        <v>0.19047815195695125</v>
      </c>
      <c r="U15" s="24">
        <f>COS(PI()*(F14-F16+(G14-G16)/60)/180)</f>
        <v>0.99999999999048073</v>
      </c>
    </row>
    <row r="16" spans="2:35" s="23" customFormat="1" ht="15">
      <c r="B16" s="194">
        <v>6</v>
      </c>
      <c r="C16" s="199" t="s">
        <v>29</v>
      </c>
      <c r="D16" s="216">
        <v>64</v>
      </c>
      <c r="E16" s="130">
        <v>7.2229999999999999</v>
      </c>
      <c r="F16" s="131">
        <v>51</v>
      </c>
      <c r="G16" s="217">
        <v>45.293999999999997</v>
      </c>
      <c r="H16" s="226">
        <v>62</v>
      </c>
      <c r="I16" s="242"/>
      <c r="J16" s="124"/>
      <c r="K16" s="243">
        <f>J15+K14</f>
        <v>5.6302798136237708</v>
      </c>
      <c r="L16" s="234"/>
      <c r="M16" s="242"/>
      <c r="N16" s="124"/>
      <c r="O16" s="243">
        <f>N15+O14</f>
        <v>5.742885409896247</v>
      </c>
      <c r="P16" s="258"/>
      <c r="Q16" s="288"/>
      <c r="R16" s="52"/>
    </row>
    <row r="17" spans="1:21" s="23" customFormat="1" ht="15">
      <c r="B17" s="194"/>
      <c r="C17" s="198"/>
      <c r="D17" s="214"/>
      <c r="E17" s="119"/>
      <c r="F17" s="120"/>
      <c r="G17" s="215"/>
      <c r="H17" s="227"/>
      <c r="I17" s="240">
        <f>(180/PI())*(60*ATAN((SQRT(1-(S17+(T17*U17))^2))/(S17+(T17*U17))))</f>
        <v>0.49619162144567192</v>
      </c>
      <c r="J17" s="123">
        <f>I17*1.852</f>
        <v>0.91894688291738447</v>
      </c>
      <c r="K17" s="241"/>
      <c r="L17" s="233">
        <v>2</v>
      </c>
      <c r="M17" s="240">
        <f>SUM((I17/100)*(100+L17))</f>
        <v>0.50611545387458534</v>
      </c>
      <c r="N17" s="123">
        <f>M17*1.852</f>
        <v>0.9373258205757321</v>
      </c>
      <c r="O17" s="241"/>
      <c r="P17" s="257" t="s">
        <v>22</v>
      </c>
      <c r="Q17" s="288" t="s">
        <v>23</v>
      </c>
      <c r="R17" s="52"/>
      <c r="S17" s="24">
        <f>(SIN(PI()*(D16+E16/60)/180))*(SIN(PI()*(D18+E18/60)/180))</f>
        <v>0.80942770991833757</v>
      </c>
      <c r="T17" s="24">
        <f>(COS(PI()*(D16+E16/60)/180))*(COS(PI()*(D18+E18/60)/180))</f>
        <v>0.19057227992351766</v>
      </c>
      <c r="U17" s="24">
        <f>COS(PI()*(F16-F18+(G16-G18)/60)/180)</f>
        <v>0.99999999864441014</v>
      </c>
    </row>
    <row r="18" spans="1:21" s="23" customFormat="1" ht="15">
      <c r="B18" s="194">
        <v>7</v>
      </c>
      <c r="C18" s="199" t="s">
        <v>30</v>
      </c>
      <c r="D18" s="216">
        <v>64</v>
      </c>
      <c r="E18" s="130">
        <v>6.7329999999999997</v>
      </c>
      <c r="F18" s="131">
        <v>51</v>
      </c>
      <c r="G18" s="217">
        <v>45.115000000000002</v>
      </c>
      <c r="H18" s="226">
        <v>60</v>
      </c>
      <c r="I18" s="242"/>
      <c r="J18" s="124"/>
      <c r="K18" s="243">
        <f>J17+K16</f>
        <v>6.5492266965411554</v>
      </c>
      <c r="L18" s="234"/>
      <c r="M18" s="242"/>
      <c r="N18" s="124"/>
      <c r="O18" s="243">
        <f>N17+O16</f>
        <v>6.6802112304719792</v>
      </c>
      <c r="P18" s="258"/>
      <c r="Q18" s="288"/>
      <c r="R18" s="52"/>
    </row>
    <row r="19" spans="1:21" s="23" customFormat="1" ht="15">
      <c r="B19" s="194"/>
      <c r="C19" s="198"/>
      <c r="D19" s="214"/>
      <c r="E19" s="119"/>
      <c r="F19" s="120"/>
      <c r="G19" s="215"/>
      <c r="H19" s="227"/>
      <c r="I19" s="240">
        <f>(180/PI())*(60*ATAN((SQRT(1-(S19+(T19*U19))^2))/(S19+(T19*U19))))</f>
        <v>4.5500639731006789</v>
      </c>
      <c r="J19" s="123">
        <f>I19*1.852</f>
        <v>8.4267184781824582</v>
      </c>
      <c r="K19" s="241"/>
      <c r="L19" s="233">
        <v>2</v>
      </c>
      <c r="M19" s="240">
        <f>SUM((I19/100)*(100+L19))</f>
        <v>4.6410652525626928</v>
      </c>
      <c r="N19" s="123">
        <f>M19*1.852</f>
        <v>8.5952528477461065</v>
      </c>
      <c r="O19" s="241"/>
      <c r="P19" s="257" t="s">
        <v>22</v>
      </c>
      <c r="Q19" s="288" t="s">
        <v>23</v>
      </c>
      <c r="R19" s="52"/>
      <c r="S19" s="24">
        <f>(SIN(PI()*(D18+E18/60)/180))*(SIN(PI()*(D28+E28/60)/180))</f>
        <v>0.80903219138807714</v>
      </c>
      <c r="T19" s="24">
        <f>(COS(PI()*(D18+E18/60)/180))*(COS(PI()*(D28+E28/60)/180))</f>
        <v>0.1909674356687967</v>
      </c>
      <c r="U19" s="24">
        <f>COS(PI()*(F18-F28+(G18-G28)/60)/180)</f>
        <v>0.99999736624086744</v>
      </c>
    </row>
    <row r="20" spans="1:21" s="23" customFormat="1" ht="15">
      <c r="B20" s="194">
        <v>8</v>
      </c>
      <c r="C20" s="199" t="s">
        <v>31</v>
      </c>
      <c r="D20" s="216">
        <v>64</v>
      </c>
      <c r="E20" s="130">
        <v>6.3520000000000003</v>
      </c>
      <c r="F20" s="131">
        <v>51</v>
      </c>
      <c r="G20" s="217">
        <v>45.603000000000002</v>
      </c>
      <c r="H20" s="226">
        <v>63</v>
      </c>
      <c r="I20" s="242"/>
      <c r="J20" s="124"/>
      <c r="K20" s="243">
        <f>J19+K18</f>
        <v>14.975945174723613</v>
      </c>
      <c r="L20" s="234"/>
      <c r="M20" s="242"/>
      <c r="N20" s="124"/>
      <c r="O20" s="243">
        <f>N19+O18</f>
        <v>15.275464078218086</v>
      </c>
      <c r="P20" s="258"/>
      <c r="Q20" s="288"/>
      <c r="R20" s="52"/>
    </row>
    <row r="21" spans="1:21" s="23" customFormat="1" ht="15">
      <c r="B21" s="194"/>
      <c r="C21" s="198"/>
      <c r="D21" s="214"/>
      <c r="E21" s="119"/>
      <c r="F21" s="120"/>
      <c r="G21" s="215"/>
      <c r="H21" s="227"/>
      <c r="I21" s="240">
        <f>(180/PI())*(60*ATAN((SQRT(1-(S21+(T21*U21))^2))/(S21+(T21*U21))))</f>
        <v>1.2877388725933721</v>
      </c>
      <c r="J21" s="123">
        <f>I21*1.852</f>
        <v>2.384892392042925</v>
      </c>
      <c r="K21" s="241"/>
      <c r="L21" s="233">
        <v>2</v>
      </c>
      <c r="M21" s="240">
        <f>SUM((I21/100)*(100+L21))</f>
        <v>1.3134936500452397</v>
      </c>
      <c r="N21" s="123">
        <f>M21*1.852</f>
        <v>2.4325902398837838</v>
      </c>
      <c r="O21" s="241"/>
      <c r="P21" s="257" t="s">
        <v>22</v>
      </c>
      <c r="Q21" s="288" t="s">
        <v>23</v>
      </c>
      <c r="R21" s="52"/>
      <c r="S21" s="24">
        <f>(SIN(PI()*(D20+E20/60)/180))*(SIN(PI()*(D22+E22/60)/180))</f>
        <v>0.80920704537404442</v>
      </c>
      <c r="T21" s="24">
        <f>(COS(PI()*(D20+E20/60)/180))*(COS(PI()*(D22+E22/60)/180))</f>
        <v>0.19079293512024453</v>
      </c>
      <c r="U21" s="24">
        <f>COS(PI()*(F20-F22+(G20-G22)/60)/180)</f>
        <v>0.99999973451641111</v>
      </c>
    </row>
    <row r="22" spans="1:21" s="23" customFormat="1" ht="15">
      <c r="B22" s="194">
        <v>9</v>
      </c>
      <c r="C22" s="199" t="s">
        <v>32</v>
      </c>
      <c r="D22" s="216">
        <v>64</v>
      </c>
      <c r="E22" s="130">
        <v>5.673</v>
      </c>
      <c r="F22" s="131">
        <v>51</v>
      </c>
      <c r="G22" s="217">
        <v>48.107999999999997</v>
      </c>
      <c r="H22" s="226">
        <v>103</v>
      </c>
      <c r="I22" s="242"/>
      <c r="J22" s="124"/>
      <c r="K22" s="243">
        <f>J21+K20</f>
        <v>17.360837566766538</v>
      </c>
      <c r="L22" s="234"/>
      <c r="M22" s="242"/>
      <c r="N22" s="124"/>
      <c r="O22" s="243">
        <f>N21+O20</f>
        <v>17.708054318101869</v>
      </c>
      <c r="P22" s="258"/>
      <c r="Q22" s="288"/>
      <c r="R22" s="52"/>
    </row>
    <row r="23" spans="1:21" s="23" customFormat="1" ht="15">
      <c r="B23" s="194"/>
      <c r="C23" s="198"/>
      <c r="D23" s="214"/>
      <c r="E23" s="119"/>
      <c r="F23" s="120"/>
      <c r="G23" s="215"/>
      <c r="H23" s="227"/>
      <c r="I23" s="240">
        <f>(180/PI())*(60*ATAN((SQRT(1-(S23+(T23*U23))^2))/(S23+(T23*U23))))</f>
        <v>0.62944032649753368</v>
      </c>
      <c r="J23" s="123">
        <f>I23*1.852</f>
        <v>1.1657234846734323</v>
      </c>
      <c r="K23" s="241"/>
      <c r="L23" s="233">
        <v>2</v>
      </c>
      <c r="M23" s="240">
        <f>SUM((I23/100)*(100+L23))</f>
        <v>0.64202913302748432</v>
      </c>
      <c r="N23" s="123">
        <f>M23*1.852</f>
        <v>1.189037954366901</v>
      </c>
      <c r="O23" s="241"/>
      <c r="P23" s="257" t="s">
        <v>22</v>
      </c>
      <c r="Q23" s="288" t="s">
        <v>23</v>
      </c>
      <c r="R23" s="52"/>
      <c r="S23" s="24">
        <f>(SIN(PI()*(D22+E22/60)/180))*(SIN(PI()*(D24+E24/60)/180))</f>
        <v>0.80907730610453854</v>
      </c>
      <c r="T23" s="24">
        <f>(COS(PI()*(D22+E22/60)/180))*(COS(PI()*(D24+E24/60)/180))</f>
        <v>0.19092268509811033</v>
      </c>
      <c r="U23" s="24">
        <f>COS(PI()*(F22-F24+(G22-G24)/60)/180)</f>
        <v>0.99999995828226385</v>
      </c>
    </row>
    <row r="24" spans="1:21" s="23" customFormat="1" ht="15">
      <c r="A24" s="25"/>
      <c r="B24" s="194">
        <v>10</v>
      </c>
      <c r="C24" s="199" t="s">
        <v>33</v>
      </c>
      <c r="D24" s="216">
        <v>64</v>
      </c>
      <c r="E24" s="130">
        <v>5.2169999999999996</v>
      </c>
      <c r="F24" s="131">
        <v>51</v>
      </c>
      <c r="G24" s="217">
        <v>49.100999999999999</v>
      </c>
      <c r="H24" s="226">
        <v>115</v>
      </c>
      <c r="I24" s="242"/>
      <c r="J24" s="124"/>
      <c r="K24" s="243">
        <f>J23+K22</f>
        <v>18.52656105143997</v>
      </c>
      <c r="L24" s="234"/>
      <c r="M24" s="242"/>
      <c r="N24" s="124"/>
      <c r="O24" s="243">
        <f>N23+O22</f>
        <v>18.897092272468768</v>
      </c>
      <c r="P24" s="258"/>
      <c r="Q24" s="288"/>
      <c r="R24" s="52"/>
    </row>
    <row r="25" spans="1:21" s="23" customFormat="1" ht="15">
      <c r="B25" s="194"/>
      <c r="C25" s="198"/>
      <c r="D25" s="214"/>
      <c r="E25" s="119"/>
      <c r="F25" s="120"/>
      <c r="G25" s="215"/>
      <c r="H25" s="227"/>
      <c r="I25" s="240">
        <f>(180/PI())*(60*ATAN((SQRT(1-(S25+(T25*U25))^2))/(S25+(T25*U25))))</f>
        <v>1.1269206575309354</v>
      </c>
      <c r="J25" s="123">
        <f>I25*1.852</f>
        <v>2.0870570577472924</v>
      </c>
      <c r="K25" s="241"/>
      <c r="L25" s="233">
        <v>2</v>
      </c>
      <c r="M25" s="240">
        <f>SUM((I25/100)*(100+L25))</f>
        <v>1.1494590706815542</v>
      </c>
      <c r="N25" s="123">
        <f>M25*1.852</f>
        <v>2.1287981989022384</v>
      </c>
      <c r="O25" s="241"/>
      <c r="P25" s="257" t="s">
        <v>22</v>
      </c>
      <c r="Q25" s="288" t="s">
        <v>23</v>
      </c>
      <c r="R25" s="52"/>
      <c r="S25" s="24">
        <f>(SIN(PI()*(D24+E24/60)/180))*(SIN(PI()*(D26+E26/60)/180))</f>
        <v>0.80895026767278622</v>
      </c>
      <c r="T25" s="24">
        <f>(COS(PI()*(D24+E24/60)/180))*(COS(PI()*(D26+E26/60)/180))</f>
        <v>0.19104971417603489</v>
      </c>
      <c r="U25" s="24">
        <f>COS(PI()*(F24-F26+(G24-G26)/60)/180)</f>
        <v>0.99999981377705394</v>
      </c>
    </row>
    <row r="26" spans="1:21" s="23" customFormat="1" ht="15">
      <c r="A26" s="25"/>
      <c r="B26" s="194">
        <v>11</v>
      </c>
      <c r="C26" s="199" t="s">
        <v>34</v>
      </c>
      <c r="D26" s="216">
        <v>64</v>
      </c>
      <c r="E26" s="130">
        <v>4.5620000000000003</v>
      </c>
      <c r="F26" s="131">
        <v>51</v>
      </c>
      <c r="G26" s="217">
        <v>51.198999999999998</v>
      </c>
      <c r="H26" s="226">
        <v>130</v>
      </c>
      <c r="I26" s="242"/>
      <c r="J26" s="124"/>
      <c r="K26" s="243">
        <f>J25+K24</f>
        <v>20.613618109187261</v>
      </c>
      <c r="L26" s="234"/>
      <c r="M26" s="242"/>
      <c r="N26" s="124"/>
      <c r="O26" s="243">
        <f>N25+O24</f>
        <v>21.025890471371007</v>
      </c>
      <c r="P26" s="258"/>
      <c r="Q26" s="288"/>
      <c r="R26" s="52"/>
    </row>
    <row r="27" spans="1:21" s="23" customFormat="1" ht="15">
      <c r="B27" s="194"/>
      <c r="C27" s="198"/>
      <c r="D27" s="214"/>
      <c r="E27" s="119"/>
      <c r="F27" s="120"/>
      <c r="G27" s="215"/>
      <c r="H27" s="227"/>
      <c r="I27" s="240">
        <f>(180/PI())*(60*ATAN((SQRT(1-(S27+(T27*U27))^2))/(S27+(T27*U27))))</f>
        <v>1.1227112922043607</v>
      </c>
      <c r="J27" s="123">
        <f>I27*1.852</f>
        <v>2.0792613131624762</v>
      </c>
      <c r="K27" s="241"/>
      <c r="L27" s="233">
        <v>2</v>
      </c>
      <c r="M27" s="240">
        <f>SUM((I27/100)*(100+L27))</f>
        <v>1.1451655180484479</v>
      </c>
      <c r="N27" s="123">
        <f>M27*1.852</f>
        <v>2.1208465394257257</v>
      </c>
      <c r="O27" s="241"/>
      <c r="P27" s="257" t="s">
        <v>22</v>
      </c>
      <c r="Q27" s="288" t="s">
        <v>23</v>
      </c>
      <c r="R27" s="52"/>
      <c r="S27" s="24">
        <f>(SIN(PI()*(D26+E26/60)/180))*(SIN(PI()*(D28+E28/60)/180))</f>
        <v>0.80878407592828794</v>
      </c>
      <c r="T27" s="24">
        <f>(COS(PI()*(D26+E26/60)/180))*(COS(PI()*(D28+E28/60)/180))</f>
        <v>0.19121589712982454</v>
      </c>
      <c r="U27" s="24">
        <f>COS(PI()*(F26-F28+(G26-G28)/60)/180)</f>
        <v>0.99999986200678892</v>
      </c>
    </row>
    <row r="28" spans="1:21" s="23" customFormat="1" ht="15">
      <c r="B28" s="194">
        <v>12</v>
      </c>
      <c r="C28" s="199" t="s">
        <v>35</v>
      </c>
      <c r="D28" s="216">
        <v>64</v>
      </c>
      <c r="E28" s="130">
        <v>3.7639999999999998</v>
      </c>
      <c r="F28" s="131">
        <v>51</v>
      </c>
      <c r="G28" s="217">
        <v>53.005000000000003</v>
      </c>
      <c r="H28" s="226">
        <v>132</v>
      </c>
      <c r="I28" s="242"/>
      <c r="J28" s="124"/>
      <c r="K28" s="243">
        <f>J27+K26</f>
        <v>22.692879422349737</v>
      </c>
      <c r="L28" s="234"/>
      <c r="M28" s="242"/>
      <c r="N28" s="124"/>
      <c r="O28" s="243">
        <f>N27+O26</f>
        <v>23.146737010796734</v>
      </c>
      <c r="P28" s="258"/>
      <c r="Q28" s="288"/>
      <c r="R28" s="52"/>
    </row>
    <row r="29" spans="1:21" s="23" customFormat="1" ht="15">
      <c r="B29" s="194"/>
      <c r="C29" s="198"/>
      <c r="D29" s="214"/>
      <c r="E29" s="119"/>
      <c r="F29" s="120"/>
      <c r="G29" s="215"/>
      <c r="H29" s="227"/>
      <c r="I29" s="240">
        <f>(180/PI())*(60*ATAN((SQRT(1-(S29+(T29*U29))^2))/(S29+(T29*U29))))</f>
        <v>0.98293440364322782</v>
      </c>
      <c r="J29" s="123">
        <f>I29*1.852</f>
        <v>1.8203945155472581</v>
      </c>
      <c r="K29" s="241"/>
      <c r="L29" s="233">
        <v>2</v>
      </c>
      <c r="M29" s="240">
        <f>SUM((I29/100)*(100+L29))</f>
        <v>1.0025930917160923</v>
      </c>
      <c r="N29" s="123">
        <f>M29*1.852</f>
        <v>1.8568024058582031</v>
      </c>
      <c r="O29" s="241"/>
      <c r="P29" s="257" t="s">
        <v>22</v>
      </c>
      <c r="Q29" s="288" t="s">
        <v>23</v>
      </c>
      <c r="R29" s="52"/>
      <c r="S29" s="24">
        <f>(SIN(PI()*(D28+E28/60)/180))*(SIN(PI()*(D30+E30/60)/180))</f>
        <v>0.8086161209053484</v>
      </c>
      <c r="T29" s="24">
        <f>(COS(PI()*(D28+E28/60)/180))*(COS(PI()*(D30+E30/60)/180))</f>
        <v>0.19138386010260178</v>
      </c>
      <c r="U29" s="24">
        <f>COS(PI()*(F28-F30+(G28-G30)/60)/180)</f>
        <v>0.99999988565271514</v>
      </c>
    </row>
    <row r="30" spans="1:21" s="23" customFormat="1" ht="15">
      <c r="B30" s="194">
        <v>13</v>
      </c>
      <c r="C30" s="199" t="s">
        <v>36</v>
      </c>
      <c r="D30" s="216">
        <v>64</v>
      </c>
      <c r="E30" s="130">
        <v>3.0939999999999999</v>
      </c>
      <c r="F30" s="131">
        <v>51</v>
      </c>
      <c r="G30" s="217">
        <v>54.649000000000001</v>
      </c>
      <c r="H30" s="226">
        <v>134</v>
      </c>
      <c r="I30" s="242"/>
      <c r="J30" s="124"/>
      <c r="K30" s="243">
        <f>J29+K28</f>
        <v>24.513273937896994</v>
      </c>
      <c r="L30" s="234"/>
      <c r="M30" s="242"/>
      <c r="N30" s="124"/>
      <c r="O30" s="243">
        <f>N29+O28</f>
        <v>25.003539416654938</v>
      </c>
      <c r="P30" s="258"/>
      <c r="Q30" s="288"/>
      <c r="R30" s="52"/>
    </row>
    <row r="31" spans="1:21" s="23" customFormat="1" ht="15">
      <c r="B31" s="194"/>
      <c r="C31" s="198"/>
      <c r="D31" s="214"/>
      <c r="E31" s="119"/>
      <c r="F31" s="120"/>
      <c r="G31" s="215"/>
      <c r="H31" s="227"/>
      <c r="I31" s="240">
        <f>(180/PI())*(60*ATAN((SQRT(1-(S31+(T31*U31))^2))/(S31+(T31*U31))))</f>
        <v>0.75182427107832461</v>
      </c>
      <c r="J31" s="123">
        <f>I31*1.852</f>
        <v>1.3923785500370573</v>
      </c>
      <c r="K31" s="241"/>
      <c r="L31" s="233">
        <v>2</v>
      </c>
      <c r="M31" s="240">
        <f>SUM((I31/100)*(100+L31))</f>
        <v>0.76686075649989105</v>
      </c>
      <c r="N31" s="123">
        <f>M31*1.852</f>
        <v>1.4202261210377982</v>
      </c>
      <c r="O31" s="241"/>
      <c r="P31" s="257" t="s">
        <v>22</v>
      </c>
      <c r="Q31" s="288" t="s">
        <v>23</v>
      </c>
      <c r="R31" s="52"/>
      <c r="S31" s="24">
        <f>(SIN(PI()*(D30+E30/60)/180))*(SIN(PI()*(D32+E32/60)/180))</f>
        <v>0.80848233551709703</v>
      </c>
      <c r="T31" s="24">
        <f>(COS(PI()*(D30+E30/60)/180))*(COS(PI()*(D32+E32/60)/180))</f>
        <v>0.19151765394817499</v>
      </c>
      <c r="U31" s="24">
        <f>COS(PI()*(F30-F32+(G30-G32)/60)/180)</f>
        <v>0.99999993014001487</v>
      </c>
    </row>
    <row r="32" spans="1:21" s="23" customFormat="1" ht="15">
      <c r="B32" s="194">
        <v>14</v>
      </c>
      <c r="C32" s="199" t="s">
        <v>37</v>
      </c>
      <c r="D32" s="216">
        <v>64</v>
      </c>
      <c r="E32" s="130">
        <v>2.5950000000000002</v>
      </c>
      <c r="F32" s="131">
        <v>51</v>
      </c>
      <c r="G32" s="217">
        <v>55.933999999999997</v>
      </c>
      <c r="H32" s="226">
        <v>115</v>
      </c>
      <c r="I32" s="242"/>
      <c r="J32" s="124"/>
      <c r="K32" s="243">
        <f>J31+K30</f>
        <v>25.905652487934052</v>
      </c>
      <c r="L32" s="234"/>
      <c r="M32" s="242"/>
      <c r="N32" s="124"/>
      <c r="O32" s="243">
        <f>N31+O30</f>
        <v>26.423765537692738</v>
      </c>
      <c r="P32" s="258"/>
      <c r="Q32" s="288"/>
      <c r="R32" s="52"/>
    </row>
    <row r="33" spans="2:21" s="23" customFormat="1" ht="15">
      <c r="B33" s="194"/>
      <c r="C33" s="198"/>
      <c r="D33" s="214"/>
      <c r="E33" s="119"/>
      <c r="F33" s="120"/>
      <c r="G33" s="215"/>
      <c r="H33" s="227"/>
      <c r="I33" s="240">
        <f>(180/PI())*(60*ATAN((SQRT(1-(S33+(T33*U33))^2))/(S33+(T33*U33))))</f>
        <v>0.79445819405293416</v>
      </c>
      <c r="J33" s="123">
        <f>I33*1.852</f>
        <v>1.4713365753860341</v>
      </c>
      <c r="K33" s="241"/>
      <c r="L33" s="233">
        <v>2</v>
      </c>
      <c r="M33" s="240">
        <f>SUM((I33/100)*(100+L33))</f>
        <v>0.81034735793399282</v>
      </c>
      <c r="N33" s="123">
        <f>M33*1.852</f>
        <v>1.5007633068937547</v>
      </c>
      <c r="O33" s="241"/>
      <c r="P33" s="257" t="s">
        <v>22</v>
      </c>
      <c r="Q33" s="288" t="s">
        <v>23</v>
      </c>
      <c r="R33" s="52"/>
      <c r="S33" s="24">
        <f>(SIN(PI()*(D32+E32/60)/180))*(SIN(PI()*(D34+E34/60)/180))</f>
        <v>0.8083540029795393</v>
      </c>
      <c r="T33" s="24">
        <f>(COS(PI()*(D32+E32/60)/180))*(COS(PI()*(D34+E34/60)/180))</f>
        <v>0.19164598065218225</v>
      </c>
      <c r="U33" s="24">
        <f>COS(PI()*(F32-F34+(G32-G34)/60)/180)</f>
        <v>0.99999994607252096</v>
      </c>
    </row>
    <row r="34" spans="2:21" s="23" customFormat="1" ht="15">
      <c r="B34" s="194">
        <v>15</v>
      </c>
      <c r="C34" s="199" t="s">
        <v>114</v>
      </c>
      <c r="D34" s="216">
        <v>64</v>
      </c>
      <c r="E34" s="130">
        <v>1.9730000000000001</v>
      </c>
      <c r="F34" s="131">
        <v>51</v>
      </c>
      <c r="G34" s="217">
        <v>57.063000000000002</v>
      </c>
      <c r="H34" s="226">
        <v>179</v>
      </c>
      <c r="I34" s="242"/>
      <c r="J34" s="124"/>
      <c r="K34" s="243">
        <f>J33+K32</f>
        <v>27.376989063320085</v>
      </c>
      <c r="L34" s="234"/>
      <c r="M34" s="242"/>
      <c r="N34" s="124"/>
      <c r="O34" s="243">
        <f>N33+O32</f>
        <v>27.924528844586494</v>
      </c>
      <c r="P34" s="258"/>
      <c r="Q34" s="288" t="s">
        <v>23</v>
      </c>
      <c r="R34" s="52"/>
    </row>
    <row r="35" spans="2:21" s="23" customFormat="1" ht="15">
      <c r="B35" s="194"/>
      <c r="C35" s="198"/>
      <c r="D35" s="214"/>
      <c r="E35" s="119"/>
      <c r="F35" s="120"/>
      <c r="G35" s="215"/>
      <c r="H35" s="227"/>
      <c r="I35" s="240">
        <f>(180/PI())*(60*ATAN((SQRT(1-(S35+(T35*U35))^2))/(S35+(T35*U35))))</f>
        <v>1.2418993882594513</v>
      </c>
      <c r="J35" s="123">
        <f>I35*1.852</f>
        <v>2.2999976670565041</v>
      </c>
      <c r="K35" s="241"/>
      <c r="L35" s="233">
        <v>2</v>
      </c>
      <c r="M35" s="240">
        <f>SUM((I35/100)*(100+L35))</f>
        <v>1.2667373760246403</v>
      </c>
      <c r="N35" s="123">
        <f>M35*1.852</f>
        <v>2.3459976203976338</v>
      </c>
      <c r="O35" s="241"/>
      <c r="P35" s="257" t="s">
        <v>22</v>
      </c>
      <c r="Q35" s="288" t="s">
        <v>23</v>
      </c>
      <c r="R35" s="52"/>
      <c r="S35" s="24">
        <f>(SIN(PI()*(D34+E34/60)/180))*(SIN(PI()*(D36+E36/60)/180))</f>
        <v>0.80818715325089641</v>
      </c>
      <c r="T35" s="24">
        <f>(COS(PI()*(D34+E34/60)/180))*(COS(PI()*(D36+E36/60)/180))</f>
        <v>0.19181281725092589</v>
      </c>
      <c r="U35" s="24">
        <f>COS(PI()*(F34-F36+(G34-G36)/60)/180)</f>
        <v>0.99999981359948731</v>
      </c>
    </row>
    <row r="36" spans="2:21" s="23" customFormat="1" ht="15">
      <c r="B36" s="194">
        <v>16</v>
      </c>
      <c r="C36" s="199" t="s">
        <v>39</v>
      </c>
      <c r="D36" s="216">
        <v>64</v>
      </c>
      <c r="E36" s="130">
        <v>1.1379999999999999</v>
      </c>
      <c r="F36" s="131">
        <v>51</v>
      </c>
      <c r="G36" s="217">
        <v>54.963999999999999</v>
      </c>
      <c r="H36" s="226">
        <v>100</v>
      </c>
      <c r="I36" s="242"/>
      <c r="J36" s="124"/>
      <c r="K36" s="243">
        <f>J35+K34</f>
        <v>29.676986730376591</v>
      </c>
      <c r="L36" s="234"/>
      <c r="M36" s="242"/>
      <c r="N36" s="124"/>
      <c r="O36" s="243">
        <f>N35+O34</f>
        <v>30.270526464984126</v>
      </c>
      <c r="P36" s="258"/>
      <c r="Q36" s="289" t="s">
        <v>23</v>
      </c>
      <c r="R36" s="52"/>
    </row>
    <row r="37" spans="2:21" s="23" customFormat="1" ht="15">
      <c r="B37" s="194"/>
      <c r="C37" s="198"/>
      <c r="D37" s="214"/>
      <c r="E37" s="119"/>
      <c r="F37" s="120"/>
      <c r="G37" s="215"/>
      <c r="H37" s="227"/>
      <c r="I37" s="240">
        <f>(180/PI())*(60*ATAN((SQRT(1-(S37+(T37*U37))^2))/(S37+(T37*U37))))</f>
        <v>0.66835927527018002</v>
      </c>
      <c r="J37" s="123">
        <f>I37*1.852</f>
        <v>1.2378013778003734</v>
      </c>
      <c r="K37" s="241"/>
      <c r="L37" s="233">
        <v>2</v>
      </c>
      <c r="M37" s="240">
        <f>SUM((I37/100)*(100+L37))</f>
        <v>0.68172646077558363</v>
      </c>
      <c r="N37" s="123">
        <f>M37*1.852</f>
        <v>1.2625574053563811</v>
      </c>
      <c r="O37" s="241"/>
      <c r="P37" s="257" t="s">
        <v>22</v>
      </c>
      <c r="Q37" s="288" t="s">
        <v>23</v>
      </c>
      <c r="R37" s="52"/>
      <c r="S37" s="24">
        <f>(SIN(PI()*(D36+E36/60)/180))*(SIN(PI()*(D38+E38/60)/180))</f>
        <v>0.80802862652716334</v>
      </c>
      <c r="T37" s="24">
        <f>(COS(PI()*(D36+E36/60)/180))*(COS(PI()*(D38+E38/60)/180))</f>
        <v>0.19197136072117077</v>
      </c>
      <c r="U37" s="24">
        <f>COS(PI()*(F36-F38+(G36-G38)/60)/180)</f>
        <v>0.9999999679770939</v>
      </c>
    </row>
    <row r="38" spans="2:21" s="23" customFormat="1" ht="15">
      <c r="B38" s="194">
        <v>17</v>
      </c>
      <c r="C38" s="199" t="s">
        <v>41</v>
      </c>
      <c r="D38" s="216">
        <v>64</v>
      </c>
      <c r="E38" s="130">
        <v>0.58899999999999997</v>
      </c>
      <c r="F38" s="131">
        <v>51</v>
      </c>
      <c r="G38" s="217">
        <v>54.094000000000001</v>
      </c>
      <c r="H38" s="226">
        <v>138</v>
      </c>
      <c r="I38" s="242"/>
      <c r="J38" s="124"/>
      <c r="K38" s="243">
        <f>J37+K36</f>
        <v>30.914788108176964</v>
      </c>
      <c r="L38" s="234"/>
      <c r="M38" s="242"/>
      <c r="N38" s="124"/>
      <c r="O38" s="243">
        <f>N37+O36</f>
        <v>31.533083870340509</v>
      </c>
      <c r="P38" s="258"/>
      <c r="Q38" s="288"/>
      <c r="R38" s="52"/>
    </row>
    <row r="39" spans="2:21" s="23" customFormat="1" ht="15">
      <c r="B39" s="194"/>
      <c r="C39" s="198"/>
      <c r="D39" s="214"/>
      <c r="E39" s="119"/>
      <c r="F39" s="120"/>
      <c r="G39" s="215"/>
      <c r="H39" s="227"/>
      <c r="I39" s="240">
        <f>(180/PI())*(60*ATAN((SQRT(1-(S39+(T39*U39))^2))/(S39+(T39*U39))))</f>
        <v>3.4138626836948154</v>
      </c>
      <c r="J39" s="123">
        <f>I39*1.852</f>
        <v>6.3224736902027985</v>
      </c>
      <c r="K39" s="241"/>
      <c r="L39" s="233">
        <v>2</v>
      </c>
      <c r="M39" s="240">
        <f>SUM((I39/100)*(100+L39))</f>
        <v>3.4821399373687116</v>
      </c>
      <c r="N39" s="123">
        <f>M39*1.852</f>
        <v>6.4489231640068541</v>
      </c>
      <c r="O39" s="241"/>
      <c r="P39" s="257" t="s">
        <v>22</v>
      </c>
      <c r="Q39" s="288" t="s">
        <v>23</v>
      </c>
      <c r="R39" s="52"/>
      <c r="S39" s="24">
        <f>(SIN(PI()*(D38+E38/60)/180))*(SIN(PI()*(D40+E40/60)/180))</f>
        <v>0.80788218436669668</v>
      </c>
      <c r="T39" s="24">
        <f>(COS(PI()*(D38+E38/60)/180))*(COS(PI()*(D40+E40/60)/180))</f>
        <v>0.19211779314911093</v>
      </c>
      <c r="U39" s="24">
        <f>COS(PI()*(F38-F40+(G38-G40)/60)/180)</f>
        <v>0.99999755050120775</v>
      </c>
    </row>
    <row r="40" spans="2:21" s="23" customFormat="1" ht="15">
      <c r="B40" s="194">
        <v>18</v>
      </c>
      <c r="C40" s="199" t="s">
        <v>42</v>
      </c>
      <c r="D40" s="216">
        <v>63</v>
      </c>
      <c r="E40" s="130">
        <v>59.86</v>
      </c>
      <c r="F40" s="131">
        <v>51</v>
      </c>
      <c r="G40" s="217">
        <v>46.484999999999999</v>
      </c>
      <c r="H40" s="226">
        <v>200</v>
      </c>
      <c r="I40" s="242"/>
      <c r="J40" s="124"/>
      <c r="K40" s="243">
        <f>J39+K38</f>
        <v>37.237261798379762</v>
      </c>
      <c r="L40" s="234"/>
      <c r="M40" s="242"/>
      <c r="N40" s="124"/>
      <c r="O40" s="243">
        <f>N39+O38</f>
        <v>37.982007034347362</v>
      </c>
      <c r="P40" s="258"/>
      <c r="Q40" s="288"/>
      <c r="R40" s="52"/>
    </row>
    <row r="41" spans="2:21" s="23" customFormat="1" ht="15">
      <c r="B41" s="194"/>
      <c r="C41" s="198"/>
      <c r="D41" s="214"/>
      <c r="E41" s="119"/>
      <c r="F41" s="120"/>
      <c r="G41" s="215"/>
      <c r="H41" s="227"/>
      <c r="I41" s="240">
        <f>(180/PI())*(60*ATAN((SQRT(1-(S41+(T41*U41))^2))/(S41+(T41*U41))))</f>
        <v>2.2993355850726767</v>
      </c>
      <c r="J41" s="123">
        <f>I41*1.852</f>
        <v>4.2583695035545972</v>
      </c>
      <c r="K41" s="241"/>
      <c r="L41" s="233">
        <v>2</v>
      </c>
      <c r="M41" s="240">
        <f>SUM((I41/100)*(100+L41))</f>
        <v>2.3453222967741301</v>
      </c>
      <c r="N41" s="123">
        <f>M41*1.852</f>
        <v>4.3435368936256893</v>
      </c>
      <c r="O41" s="241"/>
      <c r="P41" s="257" t="s">
        <v>22</v>
      </c>
      <c r="Q41" s="288" t="s">
        <v>23</v>
      </c>
      <c r="R41" s="52"/>
      <c r="S41" s="24">
        <f>(SIN(PI()*(D40+E40/60)/180))*(SIN(PI()*(D42+E42/60)/180))</f>
        <v>0.80763845624309838</v>
      </c>
      <c r="T41" s="24">
        <f>(COS(PI()*(D40+E40/60)/180))*(COS(PI()*(D42+E42/60)/180))</f>
        <v>0.19236146118827796</v>
      </c>
      <c r="U41" s="24">
        <f>COS(PI()*(F40-F42+(G40-G42)/60)/180)</f>
        <v>0.99999926642651171</v>
      </c>
    </row>
    <row r="42" spans="2:21" s="23" customFormat="1" ht="15">
      <c r="B42" s="194">
        <v>19</v>
      </c>
      <c r="C42" s="199" t="s">
        <v>43</v>
      </c>
      <c r="D42" s="216">
        <v>63</v>
      </c>
      <c r="E42" s="130">
        <v>58.463000000000001</v>
      </c>
      <c r="F42" s="131">
        <v>51</v>
      </c>
      <c r="G42" s="217">
        <v>42.320999999999998</v>
      </c>
      <c r="H42" s="226">
        <v>165</v>
      </c>
      <c r="I42" s="242"/>
      <c r="J42" s="124"/>
      <c r="K42" s="243">
        <f>J41+K40</f>
        <v>41.49563130193436</v>
      </c>
      <c r="L42" s="234"/>
      <c r="M42" s="242"/>
      <c r="N42" s="124"/>
      <c r="O42" s="243">
        <f>N41+O40</f>
        <v>42.325543927973051</v>
      </c>
      <c r="P42" s="258"/>
      <c r="Q42" s="288"/>
      <c r="R42" s="52"/>
    </row>
    <row r="43" spans="2:21" s="23" customFormat="1" ht="15">
      <c r="B43" s="194"/>
      <c r="C43" s="198"/>
      <c r="D43" s="214"/>
      <c r="E43" s="119"/>
      <c r="F43" s="120"/>
      <c r="G43" s="215"/>
      <c r="H43" s="227"/>
      <c r="I43" s="240">
        <f>(180/PI())*(60*ATAN((SQRT(1-(S43+(T43*U43))^2))/(S43+(T43*U43))))</f>
        <v>0.92176118006169261</v>
      </c>
      <c r="J43" s="123">
        <f>I43*1.852</f>
        <v>1.7071017054742548</v>
      </c>
      <c r="K43" s="241"/>
      <c r="L43" s="233">
        <v>2</v>
      </c>
      <c r="M43" s="240">
        <f>SUM((I43/100)*(100+L43))</f>
        <v>0.94019640366292645</v>
      </c>
      <c r="N43" s="123">
        <f>M43*1.852</f>
        <v>1.7412437395837399</v>
      </c>
      <c r="O43" s="241"/>
      <c r="P43" s="257" t="s">
        <v>22</v>
      </c>
      <c r="Q43" s="288" t="s">
        <v>23</v>
      </c>
      <c r="R43" s="52"/>
      <c r="S43" s="24">
        <f>(SIN(PI()*(D42+E42/60)/180))*(SIN(PI()*(D44+E44/60)/180))</f>
        <v>0.80745111502120548</v>
      </c>
      <c r="T43" s="24">
        <f>(COS(PI()*(D42+E42/60)/180))*(COS(PI()*(D44+E44/60)/180))</f>
        <v>0.1925488826023978</v>
      </c>
      <c r="U43" s="24">
        <f>COS(PI()*(F42-F44+(G42-G44)/60)/180)</f>
        <v>0.999999825653071</v>
      </c>
    </row>
    <row r="44" spans="2:21" s="23" customFormat="1" ht="15">
      <c r="B44" s="194">
        <v>20</v>
      </c>
      <c r="C44" s="199" t="s">
        <v>94</v>
      </c>
      <c r="D44" s="216">
        <v>63</v>
      </c>
      <c r="E44" s="130">
        <v>58.225999999999999</v>
      </c>
      <c r="F44" s="131">
        <v>51</v>
      </c>
      <c r="G44" s="217">
        <v>40.290999999999997</v>
      </c>
      <c r="H44" s="226">
        <v>200</v>
      </c>
      <c r="I44" s="242"/>
      <c r="J44" s="124"/>
      <c r="K44" s="243">
        <f>J43+K42</f>
        <v>43.202733007408611</v>
      </c>
      <c r="L44" s="234"/>
      <c r="M44" s="242"/>
      <c r="N44" s="124"/>
      <c r="O44" s="243">
        <f>N43+O42</f>
        <v>44.066787667556788</v>
      </c>
      <c r="P44" s="258"/>
      <c r="Q44" s="288"/>
      <c r="R44" s="52"/>
    </row>
    <row r="45" spans="2:21" s="23" customFormat="1" ht="15">
      <c r="B45" s="194"/>
      <c r="C45" s="198"/>
      <c r="D45" s="214"/>
      <c r="E45" s="119"/>
      <c r="F45" s="120"/>
      <c r="G45" s="215"/>
      <c r="H45" s="227"/>
      <c r="I45" s="240">
        <f>(180/PI())*(60*ATAN((SQRT(1-(S45+(T45*U45))^2))/(S45+(T45*U45))))</f>
        <v>1.382882269581523</v>
      </c>
      <c r="J45" s="123">
        <f>I45*1.852</f>
        <v>2.5610979632649808</v>
      </c>
      <c r="K45" s="241"/>
      <c r="L45" s="233">
        <v>2</v>
      </c>
      <c r="M45" s="240">
        <f>SUM((I45/100)*(100+L45))</f>
        <v>1.4105399149731537</v>
      </c>
      <c r="N45" s="123">
        <f>M45*1.852</f>
        <v>2.6123199225302809</v>
      </c>
      <c r="O45" s="241"/>
      <c r="P45" s="257" t="s">
        <v>22</v>
      </c>
      <c r="Q45" s="288" t="s">
        <v>23</v>
      </c>
      <c r="R45" s="52"/>
      <c r="S45" s="24">
        <f>(SIN(PI()*(D44+E44/60)/180))*(SIN(PI()*(D46+E46/60)/180))</f>
        <v>0.8072982904235535</v>
      </c>
      <c r="T45" s="24">
        <f>(COS(PI()*(D44+E44/60)/180))*(COS(PI()*(D46+E46/60)/180))</f>
        <v>0.19270165884812732</v>
      </c>
      <c r="U45" s="24">
        <f>COS(PI()*(F44-F46+(G44-G46)/60)/180)</f>
        <v>0.99999984338535775</v>
      </c>
    </row>
    <row r="46" spans="2:21" s="23" customFormat="1" ht="15">
      <c r="B46" s="194">
        <v>21</v>
      </c>
      <c r="C46" s="200" t="s">
        <v>45</v>
      </c>
      <c r="D46" s="216">
        <v>63</v>
      </c>
      <c r="E46" s="130">
        <v>57.131</v>
      </c>
      <c r="F46" s="131">
        <v>51</v>
      </c>
      <c r="G46" s="217">
        <v>38.366999999999997</v>
      </c>
      <c r="H46" s="226">
        <v>104</v>
      </c>
      <c r="I46" s="242"/>
      <c r="J46" s="124"/>
      <c r="K46" s="243">
        <f>J45+K44</f>
        <v>45.763830970673595</v>
      </c>
      <c r="L46" s="234"/>
      <c r="M46" s="242"/>
      <c r="N46" s="124"/>
      <c r="O46" s="243">
        <f>N45+O44</f>
        <v>46.679107590087071</v>
      </c>
      <c r="P46" s="258"/>
      <c r="Q46" s="288"/>
      <c r="R46" s="52"/>
    </row>
    <row r="47" spans="2:21" s="23" customFormat="1" ht="15">
      <c r="B47" s="194"/>
      <c r="C47" s="198"/>
      <c r="D47" s="214"/>
      <c r="E47" s="119"/>
      <c r="F47" s="120"/>
      <c r="G47" s="215"/>
      <c r="H47" s="227"/>
      <c r="I47" s="240">
        <f>(180/PI())*(60*ATAN((SQRT(1-(S47+(T47*U47))^2))/(S47+(T47*U47))))</f>
        <v>1.2564364602030493</v>
      </c>
      <c r="J47" s="123">
        <f>I47*1.852</f>
        <v>2.3269203242960477</v>
      </c>
      <c r="K47" s="241"/>
      <c r="L47" s="233">
        <v>2</v>
      </c>
      <c r="M47" s="240">
        <f>SUM((I47/100)*(100+L47))</f>
        <v>1.2815651894071103</v>
      </c>
      <c r="N47" s="123">
        <f>M47*1.852</f>
        <v>2.3734587307819686</v>
      </c>
      <c r="O47" s="241"/>
      <c r="P47" s="257" t="s">
        <v>22</v>
      </c>
      <c r="Q47" s="288" t="s">
        <v>23</v>
      </c>
      <c r="R47" s="52"/>
      <c r="S47" s="24">
        <f>(SIN(PI()*(D46+E46/60)/180))*(SIN(PI()*(D48+E48/60)/180))</f>
        <v>0.80705936608198037</v>
      </c>
      <c r="T47" s="24">
        <f>(COS(PI()*(D46+E46/60)/180))*(COS(PI()*(D48+E48/60)/180))</f>
        <v>0.19294059270290231</v>
      </c>
      <c r="U47" s="24">
        <f>COS(PI()*(F46-F48+(G46-G48)/60)/180)</f>
        <v>0.99999986745334812</v>
      </c>
    </row>
    <row r="48" spans="2:21" s="23" customFormat="1" ht="15">
      <c r="B48" s="194">
        <v>22</v>
      </c>
      <c r="C48" s="200" t="s">
        <v>46</v>
      </c>
      <c r="D48" s="216">
        <v>63</v>
      </c>
      <c r="E48" s="130">
        <v>56.143999999999998</v>
      </c>
      <c r="F48" s="131">
        <v>51</v>
      </c>
      <c r="G48" s="217">
        <v>36.597000000000001</v>
      </c>
      <c r="H48" s="226">
        <v>99</v>
      </c>
      <c r="I48" s="242"/>
      <c r="J48" s="124"/>
      <c r="K48" s="243">
        <f>J47+K46</f>
        <v>48.090751294969643</v>
      </c>
      <c r="L48" s="234"/>
      <c r="M48" s="242"/>
      <c r="N48" s="124"/>
      <c r="O48" s="243">
        <f>N47+O46</f>
        <v>49.05256632086904</v>
      </c>
      <c r="P48" s="258"/>
      <c r="Q48" s="288"/>
      <c r="R48" s="52"/>
    </row>
    <row r="49" spans="2:21" s="23" customFormat="1" ht="15">
      <c r="B49" s="194"/>
      <c r="C49" s="198"/>
      <c r="D49" s="214"/>
      <c r="E49" s="119"/>
      <c r="F49" s="120"/>
      <c r="G49" s="215"/>
      <c r="H49" s="227"/>
      <c r="I49" s="240">
        <f>(180/PI())*(60*ATAN((SQRT(1-(S49+(T49*U49))^2))/(S49+(T49*U49))))</f>
        <v>0.72271263705446331</v>
      </c>
      <c r="J49" s="123">
        <f>I49*1.852</f>
        <v>1.3384638038248662</v>
      </c>
      <c r="K49" s="241"/>
      <c r="L49" s="233">
        <v>2</v>
      </c>
      <c r="M49" s="240">
        <f>SUM((I49/100)*(100+L49))</f>
        <v>0.73716688979555267</v>
      </c>
      <c r="N49" s="123">
        <f>M49*1.852</f>
        <v>1.3652330799013637</v>
      </c>
      <c r="O49" s="241"/>
      <c r="P49" s="257" t="s">
        <v>22</v>
      </c>
      <c r="Q49" s="288" t="s">
        <v>23</v>
      </c>
      <c r="R49" s="52"/>
      <c r="S49" s="24">
        <f>(SIN(PI()*(D48+E48/60)/180))*(SIN(PI()*(D50+E50/60)/180))</f>
        <v>0.80692839791796278</v>
      </c>
      <c r="T49" s="24">
        <f>(COS(PI()*(D48+E48/60)/180))*(COS(PI()*(D50+E50/60)/180))</f>
        <v>0.19307160107866131</v>
      </c>
      <c r="U49" s="24">
        <f>COS(PI()*(F48-F50+(G48-G50)/60)/180)</f>
        <v>0.99999989074181439</v>
      </c>
    </row>
    <row r="50" spans="2:21" s="23" customFormat="1" ht="15">
      <c r="B50" s="194">
        <v>23</v>
      </c>
      <c r="C50" s="199" t="s">
        <v>47</v>
      </c>
      <c r="D50" s="216">
        <v>63</v>
      </c>
      <c r="E50" s="130">
        <v>55.99</v>
      </c>
      <c r="F50" s="131">
        <v>51</v>
      </c>
      <c r="G50" s="217">
        <v>34.99</v>
      </c>
      <c r="H50" s="226">
        <v>110</v>
      </c>
      <c r="I50" s="242"/>
      <c r="J50" s="124"/>
      <c r="K50" s="243">
        <f>J49+K48</f>
        <v>49.429215098794508</v>
      </c>
      <c r="L50" s="234"/>
      <c r="M50" s="242"/>
      <c r="N50" s="124"/>
      <c r="O50" s="243">
        <f>N49+O48</f>
        <v>50.417799400770406</v>
      </c>
      <c r="P50" s="258"/>
      <c r="Q50" s="288"/>
      <c r="R50" s="52"/>
    </row>
    <row r="51" spans="2:21" s="23" customFormat="1" ht="15">
      <c r="B51" s="194"/>
      <c r="C51" s="198"/>
      <c r="D51" s="214"/>
      <c r="E51" s="119"/>
      <c r="F51" s="120"/>
      <c r="G51" s="215"/>
      <c r="H51" s="227"/>
      <c r="I51" s="240">
        <f>(180/PI())*(60*ATAN((SQRT(1-(S51+(T51*U51))^2))/(S51+(T51*U51))))</f>
        <v>3.7125701030776819</v>
      </c>
      <c r="J51" s="123">
        <f>I51*1.852</f>
        <v>6.875679830899867</v>
      </c>
      <c r="K51" s="241"/>
      <c r="L51" s="233">
        <v>2</v>
      </c>
      <c r="M51" s="240">
        <f>SUM((I51/100)*(100+L51))</f>
        <v>3.7868215051392351</v>
      </c>
      <c r="N51" s="123">
        <f>M51*1.852</f>
        <v>7.013193427517864</v>
      </c>
      <c r="O51" s="241"/>
      <c r="P51" s="257" t="s">
        <v>22</v>
      </c>
      <c r="Q51" s="288" t="s">
        <v>23</v>
      </c>
      <c r="R51" s="52"/>
      <c r="S51" s="24">
        <f>(SIN(PI()*(D44+E44/60)/180))*(SIN(PI()*(D52+E52/60)/180))</f>
        <v>0.80713925644022189</v>
      </c>
      <c r="T51" s="24">
        <f>(COS(PI()*(D44+E44/60)/180))*(COS(PI()*(D52+E52/60)/180))</f>
        <v>0.19286048334882008</v>
      </c>
      <c r="U51" s="24">
        <f>COS(PI()*(F44-F52+(G44-G52)/60)/180)</f>
        <v>0.99999832559123814</v>
      </c>
    </row>
    <row r="52" spans="2:21" s="23" customFormat="1" ht="15">
      <c r="B52" s="194">
        <v>24</v>
      </c>
      <c r="C52" s="199" t="s">
        <v>48</v>
      </c>
      <c r="D52" s="216">
        <v>63</v>
      </c>
      <c r="E52" s="130">
        <v>55.746000000000002</v>
      </c>
      <c r="F52" s="131">
        <v>51</v>
      </c>
      <c r="G52" s="217">
        <v>34</v>
      </c>
      <c r="H52" s="226">
        <v>205</v>
      </c>
      <c r="I52" s="242"/>
      <c r="J52" s="124"/>
      <c r="K52" s="243">
        <f>J51+K50</f>
        <v>56.304894929694377</v>
      </c>
      <c r="L52" s="234"/>
      <c r="M52" s="242"/>
      <c r="N52" s="124"/>
      <c r="O52" s="243">
        <f>N51+O50</f>
        <v>57.430992828288268</v>
      </c>
      <c r="P52" s="258"/>
      <c r="Q52" s="288"/>
      <c r="R52" s="52"/>
    </row>
    <row r="53" spans="2:21" s="23" customFormat="1" ht="15">
      <c r="B53" s="194"/>
      <c r="C53" s="198"/>
      <c r="D53" s="214"/>
      <c r="E53" s="119"/>
      <c r="F53" s="120"/>
      <c r="G53" s="215"/>
      <c r="H53" s="227"/>
      <c r="I53" s="240">
        <f>(180/PI())*(60*ATAN((SQRT(1-(S53+(T53*U53))^2))/(S53+(T53*U53))))</f>
        <v>0.86057143470416475</v>
      </c>
      <c r="J53" s="123">
        <f>I53*1.852</f>
        <v>1.5937782970721133</v>
      </c>
      <c r="K53" s="241"/>
      <c r="L53" s="233">
        <v>2</v>
      </c>
      <c r="M53" s="240">
        <f>SUM((I53/100)*(100+L53))</f>
        <v>0.87778286339824807</v>
      </c>
      <c r="N53" s="123">
        <f>M53*1.852</f>
        <v>1.6256538630135555</v>
      </c>
      <c r="O53" s="241"/>
      <c r="P53" s="257" t="s">
        <v>22</v>
      </c>
      <c r="Q53" s="288" t="s">
        <v>23</v>
      </c>
      <c r="R53" s="52"/>
      <c r="S53" s="24">
        <f>(SIN(PI()*(D52+E52/60)/180))*(SIN(PI()*(D54+E54/60)/180))</f>
        <v>0.80676899687799375</v>
      </c>
      <c r="T53" s="24">
        <f>(COS(PI()*(D52+E52/60)/180))*(COS(PI()*(D54+E54/60)/180))</f>
        <v>0.19323097957694133</v>
      </c>
      <c r="U53" s="24">
        <f>COS(PI()*(F52-F54+(G52-G54)/60)/180)</f>
        <v>0.99999995969843869</v>
      </c>
    </row>
    <row r="54" spans="2:21" s="23" customFormat="1" ht="15">
      <c r="B54" s="194">
        <v>25</v>
      </c>
      <c r="C54" s="199" t="s">
        <v>49</v>
      </c>
      <c r="D54" s="216">
        <v>63</v>
      </c>
      <c r="E54" s="130">
        <v>55</v>
      </c>
      <c r="F54" s="131">
        <v>51</v>
      </c>
      <c r="G54" s="217">
        <v>33.024000000000001</v>
      </c>
      <c r="H54" s="226">
        <v>211</v>
      </c>
      <c r="I54" s="242"/>
      <c r="J54" s="124"/>
      <c r="K54" s="243">
        <f>J53+K52</f>
        <v>57.898673226766491</v>
      </c>
      <c r="L54" s="234"/>
      <c r="M54" s="242"/>
      <c r="N54" s="124"/>
      <c r="O54" s="243">
        <f>N53+O52</f>
        <v>59.056646691301822</v>
      </c>
      <c r="P54" s="258"/>
      <c r="Q54" s="288"/>
      <c r="R54" s="52"/>
    </row>
    <row r="55" spans="2:21" s="23" customFormat="1" ht="15">
      <c r="B55" s="194"/>
      <c r="C55" s="198"/>
      <c r="D55" s="214"/>
      <c r="E55" s="119"/>
      <c r="F55" s="120"/>
      <c r="G55" s="215"/>
      <c r="H55" s="227"/>
      <c r="I55" s="240">
        <f>(180/PI())*(60*ATAN((SQRT(1-(S55+(T55*U55))^2))/(S55+(T55*U55))))</f>
        <v>1.4181425404394066</v>
      </c>
      <c r="J55" s="123">
        <f>I55*1.852</f>
        <v>2.6263999848937809</v>
      </c>
      <c r="K55" s="241"/>
      <c r="L55" s="233">
        <v>2</v>
      </c>
      <c r="M55" s="240">
        <f>SUM((I55/100)*(100+L55))</f>
        <v>1.4465053912481947</v>
      </c>
      <c r="N55" s="123">
        <f>M55*1.852</f>
        <v>2.6789279845916565</v>
      </c>
      <c r="O55" s="241"/>
      <c r="P55" s="257" t="s">
        <v>22</v>
      </c>
      <c r="Q55" s="288" t="s">
        <v>23</v>
      </c>
      <c r="R55" s="52"/>
      <c r="S55" s="24">
        <f>(SIN(PI()*(D54+E54/60)/180))*(SIN(PI()*(D56+E56/60)/180))</f>
        <v>0.80652174492602247</v>
      </c>
      <c r="T55" s="24">
        <f>(COS(PI()*(D54+E54/60)/180))*(COS(PI()*(D56+E56/60)/180))</f>
        <v>0.19347817143805071</v>
      </c>
      <c r="U55" s="24">
        <f>COS(PI()*(F54-F56+(G54-G56)/60)/180)</f>
        <v>0.99999999250129223</v>
      </c>
    </row>
    <row r="56" spans="2:21" s="23" customFormat="1" ht="15">
      <c r="B56" s="194">
        <v>26</v>
      </c>
      <c r="C56" s="199" t="s">
        <v>115</v>
      </c>
      <c r="D56" s="216">
        <v>63</v>
      </c>
      <c r="E56" s="130">
        <v>53.594000000000001</v>
      </c>
      <c r="F56" s="131">
        <v>51</v>
      </c>
      <c r="G56" s="217">
        <v>32.603000000000002</v>
      </c>
      <c r="H56" s="226">
        <v>200</v>
      </c>
      <c r="I56" s="242"/>
      <c r="J56" s="124"/>
      <c r="K56" s="243">
        <f>J55+K54</f>
        <v>60.525073211660271</v>
      </c>
      <c r="L56" s="234"/>
      <c r="M56" s="242"/>
      <c r="N56" s="124"/>
      <c r="O56" s="243">
        <f>N55+O54</f>
        <v>61.735574675893481</v>
      </c>
      <c r="P56" s="258"/>
      <c r="Q56" s="288"/>
      <c r="R56" s="52"/>
    </row>
    <row r="57" spans="2:21" s="23" customFormat="1" ht="15">
      <c r="B57" s="194"/>
      <c r="C57" s="198"/>
      <c r="D57" s="214"/>
      <c r="E57" s="119"/>
      <c r="F57" s="120"/>
      <c r="G57" s="215"/>
      <c r="H57" s="227"/>
      <c r="I57" s="240">
        <f>(180/PI())*(60*ATAN((SQRT(1-(S57+(T57*U57))^2))/(S57+(T57*U57))))</f>
        <v>5.5218087918228269</v>
      </c>
      <c r="J57" s="123">
        <f>I57*1.852</f>
        <v>10.226389882455877</v>
      </c>
      <c r="K57" s="241"/>
      <c r="L57" s="233">
        <v>2</v>
      </c>
      <c r="M57" s="240">
        <f>SUM((I57/100)*(100+L57))</f>
        <v>5.6322449676592834</v>
      </c>
      <c r="N57" s="123">
        <f>M57*1.852</f>
        <v>10.430917680104994</v>
      </c>
      <c r="O57" s="241"/>
      <c r="P57" s="257" t="s">
        <v>22</v>
      </c>
      <c r="Q57" s="288" t="s">
        <v>23</v>
      </c>
      <c r="R57" s="52"/>
      <c r="S57" s="24">
        <f>(SIN(PI()*(D56+E56/60)/180))*(SIN(PI()*(D58+E58/60)/180))</f>
        <v>0.80572997262632329</v>
      </c>
      <c r="T57" s="24">
        <f>(COS(PI()*(D56+E56/60)/180))*(COS(PI()*(D58+E58/60)/180))</f>
        <v>0.19426875962918241</v>
      </c>
      <c r="U57" s="24">
        <f>COS(PI()*(F56-F58+(G56-G58)/60)/180)</f>
        <v>0.99999988551356422</v>
      </c>
    </row>
    <row r="58" spans="2:21" s="23" customFormat="1" ht="15">
      <c r="B58" s="194">
        <v>27</v>
      </c>
      <c r="C58" s="199" t="s">
        <v>116</v>
      </c>
      <c r="D58" s="216">
        <v>63</v>
      </c>
      <c r="E58" s="130">
        <v>48.12</v>
      </c>
      <c r="F58" s="131">
        <v>51</v>
      </c>
      <c r="G58" s="217">
        <v>34.247999999999998</v>
      </c>
      <c r="H58" s="226">
        <v>268</v>
      </c>
      <c r="I58" s="244"/>
      <c r="J58" s="144"/>
      <c r="K58" s="245">
        <f>J57+K56</f>
        <v>70.751463094116147</v>
      </c>
      <c r="L58" s="235"/>
      <c r="M58" s="244"/>
      <c r="N58" s="144"/>
      <c r="O58" s="245">
        <f>N57+O56</f>
        <v>72.166492355998471</v>
      </c>
      <c r="P58" s="259"/>
      <c r="Q58" s="288"/>
      <c r="R58" s="52"/>
    </row>
    <row r="59" spans="2:21" s="23" customFormat="1" ht="15">
      <c r="B59" s="194"/>
      <c r="C59" s="198"/>
      <c r="D59" s="214"/>
      <c r="E59" s="119"/>
      <c r="F59" s="120"/>
      <c r="G59" s="215"/>
      <c r="H59" s="227"/>
      <c r="I59" s="240">
        <f>(180/PI())*(60*ATAN((SQRT(1-(S59+(T59*U59))^2))/(S59+(T59*U59))))</f>
        <v>1.3921701336531283</v>
      </c>
      <c r="J59" s="123">
        <f>I59*1.852</f>
        <v>2.5782990875255938</v>
      </c>
      <c r="K59" s="241"/>
      <c r="L59" s="233">
        <v>2</v>
      </c>
      <c r="M59" s="240">
        <f>SUM((I59/100)*(100+L59))</f>
        <v>1.4200135363261908</v>
      </c>
      <c r="N59" s="123">
        <f>M59*1.852</f>
        <v>2.6298650692761054</v>
      </c>
      <c r="O59" s="241"/>
      <c r="P59" s="257" t="s">
        <v>22</v>
      </c>
      <c r="Q59" s="288" t="s">
        <v>23</v>
      </c>
      <c r="R59" s="52"/>
      <c r="S59" s="24">
        <f>(SIN(PI()*(D58+E58/60)/180))*(SIN(PI()*(D60+E60/60)/180))</f>
        <v>0.80494069700863846</v>
      </c>
      <c r="T59" s="24">
        <f>(COS(PI()*(D58+E58/60)/180))*(COS(PI()*(D60+E60/60)/180))</f>
        <v>0.19505922195229819</v>
      </c>
      <c r="U59" s="24">
        <f>COS(PI()*(F58-F60+(G58-G60)/60)/180)</f>
        <v>0.99999999508038639</v>
      </c>
    </row>
    <row r="60" spans="2:21" s="23" customFormat="1" ht="15">
      <c r="B60" s="194">
        <v>28</v>
      </c>
      <c r="C60" s="199" t="s">
        <v>117</v>
      </c>
      <c r="D60" s="216">
        <v>63</v>
      </c>
      <c r="E60" s="130">
        <v>46.735999999999997</v>
      </c>
      <c r="F60" s="131">
        <v>51</v>
      </c>
      <c r="G60" s="217">
        <v>33.906999999999996</v>
      </c>
      <c r="H60" s="226">
        <v>266</v>
      </c>
      <c r="I60" s="244"/>
      <c r="J60" s="144"/>
      <c r="K60" s="243">
        <f>J59+K58</f>
        <v>73.32976218164174</v>
      </c>
      <c r="L60" s="234"/>
      <c r="M60" s="242"/>
      <c r="N60" s="124"/>
      <c r="O60" s="243">
        <f>N59+O58</f>
        <v>74.796357425274579</v>
      </c>
      <c r="P60" s="259"/>
      <c r="Q60" s="288"/>
      <c r="R60" s="52"/>
    </row>
    <row r="61" spans="2:21" s="23" customFormat="1" ht="15">
      <c r="B61" s="194"/>
      <c r="C61" s="198"/>
      <c r="D61" s="214"/>
      <c r="E61" s="119"/>
      <c r="F61" s="120"/>
      <c r="G61" s="215"/>
      <c r="H61" s="227"/>
      <c r="I61" s="240">
        <f>(180/PI())*(60*ATAN((SQRT(1-(S61+(T61*U61))^2))/(S61+(T61*U61))))</f>
        <v>0.37437946736383637</v>
      </c>
      <c r="J61" s="123">
        <f>I61*1.852</f>
        <v>0.69335077355782504</v>
      </c>
      <c r="K61" s="241"/>
      <c r="L61" s="233">
        <v>2</v>
      </c>
      <c r="M61" s="240">
        <f>SUM((I61/100)*(100+L61))</f>
        <v>0.3818670567111131</v>
      </c>
      <c r="N61" s="123">
        <f>M61*1.852</f>
        <v>0.70721778902898147</v>
      </c>
      <c r="O61" s="241"/>
      <c r="P61" s="257" t="s">
        <v>22</v>
      </c>
      <c r="Q61" s="288" t="s">
        <v>23</v>
      </c>
      <c r="R61" s="52"/>
      <c r="S61" s="24">
        <f>(SIN(PI()*(D60+E60/60)/180))*(SIN(PI()*(D62+E62/60)/180))</f>
        <v>0.80474140606251421</v>
      </c>
      <c r="T61" s="24">
        <f>(COS(PI()*(D60+E60/60)/180))*(COS(PI()*(D62+E62/60)/180))</f>
        <v>0.19525858890177902</v>
      </c>
      <c r="U61" s="24">
        <f>COS(PI()*(F60-F62+(G60-G62)/60)/180)</f>
        <v>0.99999999542054252</v>
      </c>
    </row>
    <row r="62" spans="2:21" s="23" customFormat="1" ht="15">
      <c r="B62" s="194">
        <v>29</v>
      </c>
      <c r="C62" s="199" t="s">
        <v>118</v>
      </c>
      <c r="D62" s="216">
        <v>63</v>
      </c>
      <c r="E62" s="130">
        <v>46.390999999999998</v>
      </c>
      <c r="F62" s="131">
        <v>51</v>
      </c>
      <c r="G62" s="217">
        <v>34.235999999999997</v>
      </c>
      <c r="H62" s="226">
        <v>246</v>
      </c>
      <c r="I62" s="242"/>
      <c r="J62" s="124"/>
      <c r="K62" s="243">
        <f>J61+K60</f>
        <v>74.023112955199565</v>
      </c>
      <c r="L62" s="234"/>
      <c r="M62" s="242"/>
      <c r="N62" s="124"/>
      <c r="O62" s="243">
        <f>N61+O60</f>
        <v>75.503575214303567</v>
      </c>
      <c r="P62" s="258"/>
      <c r="Q62" s="288"/>
      <c r="R62" s="52"/>
    </row>
    <row r="63" spans="2:21" s="23" customFormat="1" ht="15">
      <c r="B63" s="194"/>
      <c r="C63" s="198"/>
      <c r="D63" s="214"/>
      <c r="E63" s="119"/>
      <c r="F63" s="120"/>
      <c r="G63" s="215"/>
      <c r="H63" s="227"/>
      <c r="I63" s="240">
        <f>(180/PI())*(60*ATAN((SQRT(1-(S63+(T63*U63))^2))/(S63+(T63*U63))))</f>
        <v>0.56810089672799458</v>
      </c>
      <c r="J63" s="123">
        <f>I63*1.852</f>
        <v>1.052122860740246</v>
      </c>
      <c r="K63" s="241"/>
      <c r="L63" s="233">
        <v>2</v>
      </c>
      <c r="M63" s="240">
        <f>SUM((I63/100)*(100+L63))</f>
        <v>0.57946291466255451</v>
      </c>
      <c r="N63" s="123">
        <f>M63*1.852</f>
        <v>1.0731653179550511</v>
      </c>
      <c r="O63" s="241"/>
      <c r="P63" s="257" t="s">
        <v>22</v>
      </c>
      <c r="Q63" s="288" t="s">
        <v>23</v>
      </c>
      <c r="R63" s="52"/>
      <c r="S63" s="24">
        <f>(SIN(PI()*(D62+E62/60)/180))*(SIN(PI()*(D64+E64/60)/180))</f>
        <v>0.80465618565811514</v>
      </c>
      <c r="T63" s="24">
        <f>(COS(PI()*(D62+E62/60)/180))*(COS(PI()*(D64+E64/60)/180))</f>
        <v>0.19534380777416396</v>
      </c>
      <c r="U63" s="24">
        <f>COS(PI()*(F62-F64+(G62-G64)/60)/180)</f>
        <v>0.99999996372192712</v>
      </c>
    </row>
    <row r="64" spans="2:21" s="25" customFormat="1" ht="15">
      <c r="B64" s="194">
        <v>30</v>
      </c>
      <c r="C64" s="199" t="s">
        <v>119</v>
      </c>
      <c r="D64" s="216">
        <v>63</v>
      </c>
      <c r="E64" s="130">
        <v>45.997</v>
      </c>
      <c r="F64" s="131">
        <v>51</v>
      </c>
      <c r="G64" s="217">
        <v>35.161999999999999</v>
      </c>
      <c r="H64" s="226">
        <v>203</v>
      </c>
      <c r="I64" s="242"/>
      <c r="J64" s="124"/>
      <c r="K64" s="243">
        <f>J63+K62</f>
        <v>75.075235815939806</v>
      </c>
      <c r="L64" s="234"/>
      <c r="M64" s="242"/>
      <c r="N64" s="124"/>
      <c r="O64" s="243">
        <f>N63+O62</f>
        <v>76.576740532258611</v>
      </c>
      <c r="P64" s="258"/>
      <c r="Q64" s="288"/>
      <c r="R64" s="61"/>
    </row>
    <row r="65" spans="2:21" s="23" customFormat="1" ht="15">
      <c r="B65" s="194"/>
      <c r="C65" s="198"/>
      <c r="D65" s="214"/>
      <c r="E65" s="119"/>
      <c r="F65" s="120"/>
      <c r="G65" s="215"/>
      <c r="H65" s="227"/>
      <c r="I65" s="240">
        <f>(180/PI())*(60*ATAN((SQRT(1-(S65+(T65*U65))^2))/(S65+(T65*U65))))</f>
        <v>3.4783231074068772</v>
      </c>
      <c r="J65" s="123">
        <f>I65*1.852</f>
        <v>6.4418543949175371</v>
      </c>
      <c r="K65" s="241"/>
      <c r="L65" s="233">
        <v>2</v>
      </c>
      <c r="M65" s="240">
        <f>SUM((I65/100)*(100+L65))</f>
        <v>3.5478895695550143</v>
      </c>
      <c r="N65" s="123">
        <f>M65*1.852</f>
        <v>6.5706914828158869</v>
      </c>
      <c r="O65" s="241"/>
      <c r="P65" s="257" t="s">
        <v>22</v>
      </c>
      <c r="Q65" s="288" t="s">
        <v>23</v>
      </c>
      <c r="R65" s="52"/>
      <c r="S65" s="24">
        <f>(SIN(PI()*(D64+E64/60)/180))*(SIN(PI()*(D80+E80/60)/180))</f>
        <v>0.80422259974611288</v>
      </c>
      <c r="T65" s="24">
        <f>(COS(PI()*(D64+E64/60)/180))*(COS(PI()*(D80+E80/60)/180))</f>
        <v>0.19577692204502259</v>
      </c>
      <c r="U65" s="24">
        <f>COS(PI()*(F64-F80+(G64-G80)/60)/180)</f>
        <v>0.99999982804956378</v>
      </c>
    </row>
    <row r="66" spans="2:21" s="25" customFormat="1" ht="15">
      <c r="B66" s="194">
        <v>31</v>
      </c>
      <c r="C66" s="199" t="s">
        <v>120</v>
      </c>
      <c r="D66" s="216">
        <v>63</v>
      </c>
      <c r="E66" s="130">
        <v>45.494999999999997</v>
      </c>
      <c r="F66" s="131">
        <v>51</v>
      </c>
      <c r="G66" s="217">
        <v>36.563000000000002</v>
      </c>
      <c r="H66" s="226">
        <v>180</v>
      </c>
      <c r="I66" s="242"/>
      <c r="J66" s="124"/>
      <c r="K66" s="243">
        <f>J65+K64</f>
        <v>81.517090210857347</v>
      </c>
      <c r="L66" s="234"/>
      <c r="M66" s="242"/>
      <c r="N66" s="124"/>
      <c r="O66" s="243">
        <f>N65+O64</f>
        <v>83.1474320150745</v>
      </c>
      <c r="P66" s="258"/>
      <c r="Q66" s="288"/>
      <c r="R66" s="61"/>
    </row>
    <row r="67" spans="2:21" s="23" customFormat="1" ht="15">
      <c r="B67" s="194"/>
      <c r="C67" s="198"/>
      <c r="D67" s="214"/>
      <c r="E67" s="119"/>
      <c r="F67" s="120"/>
      <c r="G67" s="215"/>
      <c r="H67" s="227"/>
      <c r="I67" s="240">
        <v>0</v>
      </c>
      <c r="J67" s="123">
        <f>I67*1.852</f>
        <v>0</v>
      </c>
      <c r="K67" s="241"/>
      <c r="L67" s="233">
        <v>2</v>
      </c>
      <c r="M67" s="240">
        <f>SUM((I67/100)*(100+L67))</f>
        <v>0</v>
      </c>
      <c r="N67" s="123">
        <f>M67*1.852</f>
        <v>0</v>
      </c>
      <c r="O67" s="241"/>
      <c r="P67" s="257" t="s">
        <v>22</v>
      </c>
      <c r="Q67" s="288" t="s">
        <v>23</v>
      </c>
      <c r="R67" s="52"/>
      <c r="S67" s="24">
        <f>(SIN(PI()*(D66+E66/60)/180))*(SIN(PI()*(D68+E68/60)/180))</f>
        <v>0.80443586175098303</v>
      </c>
      <c r="T67" s="24">
        <f>(COS(PI()*(D66+E66/60)/180))*(COS(PI()*(D68+E68/60)/180))</f>
        <v>0.19556412715823515</v>
      </c>
      <c r="U67" s="24">
        <f>COS(PI()*(F66-F68+(G66-G68)/60)/180)</f>
        <v>0.99999997588339662</v>
      </c>
    </row>
    <row r="68" spans="2:21" s="23" customFormat="1" ht="15">
      <c r="B68" s="194">
        <v>32</v>
      </c>
      <c r="C68" s="199" t="s">
        <v>121</v>
      </c>
      <c r="D68" s="216">
        <v>63</v>
      </c>
      <c r="E68" s="130">
        <v>44.982999999999997</v>
      </c>
      <c r="F68" s="131">
        <v>51</v>
      </c>
      <c r="G68" s="217">
        <v>37.317999999999998</v>
      </c>
      <c r="H68" s="226">
        <v>164</v>
      </c>
      <c r="I68" s="242"/>
      <c r="J68" s="124"/>
      <c r="K68" s="243">
        <f>J67+K66</f>
        <v>81.517090210857347</v>
      </c>
      <c r="L68" s="234"/>
      <c r="M68" s="242"/>
      <c r="N68" s="124"/>
      <c r="O68" s="243">
        <f>N67+O66</f>
        <v>83.1474320150745</v>
      </c>
      <c r="P68" s="258"/>
      <c r="Q68" s="288"/>
      <c r="R68" s="52"/>
    </row>
    <row r="69" spans="2:21" s="23" customFormat="1" ht="15">
      <c r="B69" s="194"/>
      <c r="C69" s="198"/>
      <c r="D69" s="214"/>
      <c r="E69" s="119"/>
      <c r="F69" s="120"/>
      <c r="G69" s="215"/>
      <c r="H69" s="227"/>
      <c r="I69" s="246">
        <f>(180/PI())*(60*ATAN((SQRT(1-(S69+(T69*U69))^2))/(S69+(T69*U69))))</f>
        <v>0.38260179626555491</v>
      </c>
      <c r="J69" s="123">
        <f>I69*1.852</f>
        <v>0.70857852668380772</v>
      </c>
      <c r="K69" s="241"/>
      <c r="L69" s="233">
        <v>2</v>
      </c>
      <c r="M69" s="240">
        <f>SUM((I69/100)*(100+L69))</f>
        <v>0.39025383219086601</v>
      </c>
      <c r="N69" s="123">
        <f>M69*1.852</f>
        <v>0.72275009721748384</v>
      </c>
      <c r="O69" s="241"/>
      <c r="P69" s="257" t="s">
        <v>22</v>
      </c>
      <c r="Q69" s="288" t="s">
        <v>23</v>
      </c>
      <c r="R69" s="52"/>
      <c r="S69" s="24">
        <f>(SIN(PI()*(D68+E68/60)/180))*(SIN(PI()*(D70+E70/60)/180))</f>
        <v>0.80433501584078859</v>
      </c>
      <c r="T69" s="24">
        <f>(COS(PI()*(D68+E68/60)/180))*(COS(PI()*(D70+E70/60)/180))</f>
        <v>0.19566497861500512</v>
      </c>
      <c r="U69" s="24">
        <f>COS(PI()*(F68-F70+(G68-G70)/60)/180)</f>
        <v>0.99999999668305473</v>
      </c>
    </row>
    <row r="70" spans="2:21" s="23" customFormat="1" ht="15">
      <c r="B70" s="194">
        <v>33</v>
      </c>
      <c r="C70" s="199" t="s">
        <v>122</v>
      </c>
      <c r="D70" s="216">
        <v>63</v>
      </c>
      <c r="E70" s="130">
        <v>44.621000000000002</v>
      </c>
      <c r="F70" s="131">
        <v>51</v>
      </c>
      <c r="G70" s="217">
        <v>37.597999999999999</v>
      </c>
      <c r="H70" s="226">
        <v>137</v>
      </c>
      <c r="I70" s="244"/>
      <c r="J70" s="124"/>
      <c r="K70" s="243">
        <f>J69+K68</f>
        <v>82.225668737541156</v>
      </c>
      <c r="L70" s="234"/>
      <c r="M70" s="242"/>
      <c r="N70" s="124"/>
      <c r="O70" s="243">
        <f>N69+O68</f>
        <v>83.870182112291985</v>
      </c>
      <c r="P70" s="258"/>
      <c r="Q70" s="288"/>
      <c r="R70" s="52"/>
    </row>
    <row r="71" spans="2:21" s="23" customFormat="1" ht="15">
      <c r="B71" s="194"/>
      <c r="C71" s="198"/>
      <c r="D71" s="214"/>
      <c r="E71" s="119"/>
      <c r="F71" s="120"/>
      <c r="G71" s="215"/>
      <c r="H71" s="227"/>
      <c r="I71" s="247">
        <f>(180/PI())*(60*ATAN((SQRT(1-(S71+(T71*U71))^2))/(S71+(T71*U71))))</f>
        <v>0.55274496065319723</v>
      </c>
      <c r="J71" s="19">
        <f>I71*1.852</f>
        <v>1.0236836671297214</v>
      </c>
      <c r="K71" s="248"/>
      <c r="L71" s="253">
        <v>2</v>
      </c>
      <c r="M71" s="247">
        <f>SUM((I71/100)*(100+L71))</f>
        <v>0.56379985986626124</v>
      </c>
      <c r="N71" s="19">
        <f>M71*1.852</f>
        <v>1.0441573404723159</v>
      </c>
      <c r="O71" s="248"/>
      <c r="P71" s="260" t="s">
        <v>22</v>
      </c>
      <c r="Q71" s="290" t="s">
        <v>23</v>
      </c>
      <c r="R71" s="52"/>
      <c r="S71" s="24">
        <f>(SIN(PI()*(D70+E70/60)/180))*(SIN(PI()*(D72+E72/60)/180))</f>
        <v>0.8042314895076198</v>
      </c>
      <c r="T71" s="24">
        <f>(COS(PI()*(D70+E70/60)/180))*(COS(PI()*(D72+E72/60)/180))</f>
        <v>0.1957684983827801</v>
      </c>
      <c r="U71" s="24">
        <f>COS(PI()*(F70-F72+(G70-G72)/60)/180)</f>
        <v>0.99999999582860288</v>
      </c>
    </row>
    <row r="72" spans="2:21" s="23" customFormat="1" ht="15">
      <c r="B72" s="194">
        <v>34</v>
      </c>
      <c r="C72" s="199" t="s">
        <v>123</v>
      </c>
      <c r="D72" s="216">
        <v>63</v>
      </c>
      <c r="E72" s="130">
        <v>44.085999999999999</v>
      </c>
      <c r="F72" s="131">
        <v>51</v>
      </c>
      <c r="G72" s="217">
        <v>37.911999999999999</v>
      </c>
      <c r="H72" s="226">
        <v>127</v>
      </c>
      <c r="I72" s="249"/>
      <c r="J72" s="18"/>
      <c r="K72" s="250">
        <f>J71+K70</f>
        <v>83.249352404670873</v>
      </c>
      <c r="L72" s="254"/>
      <c r="M72" s="249"/>
      <c r="N72" s="18"/>
      <c r="O72" s="250">
        <f>N71+O70</f>
        <v>84.914339452764295</v>
      </c>
      <c r="P72" s="261"/>
      <c r="Q72" s="290"/>
      <c r="R72" s="52"/>
    </row>
    <row r="73" spans="2:21" s="23" customFormat="1" ht="15">
      <c r="B73" s="194"/>
      <c r="C73" s="198"/>
      <c r="D73" s="214"/>
      <c r="E73" s="119"/>
      <c r="F73" s="120"/>
      <c r="G73" s="215"/>
      <c r="H73" s="227"/>
      <c r="I73" s="247">
        <f>(180/PI())*(60*ATAN((SQRT(1-(S73+(T73*U73))^2))/(S73+(T73*U73))))</f>
        <v>0.45495009927932623</v>
      </c>
      <c r="J73" s="19">
        <f>I73*1.852</f>
        <v>0.84256758386531216</v>
      </c>
      <c r="K73" s="248"/>
      <c r="L73" s="253">
        <v>2</v>
      </c>
      <c r="M73" s="247">
        <f>SUM((I73/100)*(100+L73))</f>
        <v>0.46404910126491272</v>
      </c>
      <c r="N73" s="19">
        <f>M73*1.852</f>
        <v>0.85941893554261839</v>
      </c>
      <c r="O73" s="248"/>
      <c r="P73" s="260" t="s">
        <v>22</v>
      </c>
      <c r="Q73" s="290" t="s">
        <v>23</v>
      </c>
      <c r="R73" s="52"/>
      <c r="S73" s="24">
        <f>(SIN(PI()*(D72+E72/60)/180))*(SIN(PI()*(D74+E74/60)/180))</f>
        <v>0.80412217592874757</v>
      </c>
      <c r="T73" s="24">
        <f>(COS(PI()*(D72+E72/60)/180))*(COS(PI()*(D74+E74/60)/180))</f>
        <v>0.19587781688972744</v>
      </c>
      <c r="U73" s="24">
        <f>COS(PI()*(F72-F74+(G72-G74)/60)/180)</f>
        <v>0.99999999195742317</v>
      </c>
    </row>
    <row r="74" spans="2:21" s="23" customFormat="1" ht="15">
      <c r="B74" s="194">
        <v>35</v>
      </c>
      <c r="C74" s="199" t="s">
        <v>124</v>
      </c>
      <c r="D74" s="216">
        <v>63</v>
      </c>
      <c r="E74" s="130">
        <v>43.673999999999999</v>
      </c>
      <c r="F74" s="131">
        <v>51</v>
      </c>
      <c r="G74" s="217">
        <v>37.475999999999999</v>
      </c>
      <c r="H74" s="226">
        <v>100</v>
      </c>
      <c r="I74" s="249"/>
      <c r="J74" s="18"/>
      <c r="K74" s="250">
        <f>J73+K72</f>
        <v>84.091919988536191</v>
      </c>
      <c r="L74" s="254"/>
      <c r="M74" s="249"/>
      <c r="N74" s="18"/>
      <c r="O74" s="250">
        <f>N73+O72</f>
        <v>85.773758388306916</v>
      </c>
      <c r="P74" s="261"/>
      <c r="Q74" s="290"/>
      <c r="R74" s="52"/>
    </row>
    <row r="75" spans="2:21" s="23" customFormat="1" ht="15">
      <c r="B75" s="194"/>
      <c r="C75" s="198"/>
      <c r="D75" s="214"/>
      <c r="E75" s="119"/>
      <c r="F75" s="120"/>
      <c r="G75" s="215"/>
      <c r="H75" s="227"/>
      <c r="I75" s="247">
        <f>(180/PI())*(60*ATAN((SQRT(1-(S75+(T75*U75))^2))/(S75+(T75*U75))))</f>
        <v>0.2946650346167366</v>
      </c>
      <c r="J75" s="19">
        <f>I75*1.852</f>
        <v>0.54571964411019624</v>
      </c>
      <c r="K75" s="248"/>
      <c r="L75" s="253">
        <v>2</v>
      </c>
      <c r="M75" s="247">
        <f>SUM((I75/100)*(100+L75))</f>
        <v>0.30055833530907133</v>
      </c>
      <c r="N75" s="19">
        <f>M75*1.852</f>
        <v>0.55663403699240011</v>
      </c>
      <c r="O75" s="248"/>
      <c r="P75" s="260" t="s">
        <v>22</v>
      </c>
      <c r="Q75" s="290" t="s">
        <v>23</v>
      </c>
      <c r="R75" s="52"/>
      <c r="S75" s="24">
        <f>(SIN(PI()*(D74+E74/60)/180))*(SIN(PI()*(D76+E76/60)/180))</f>
        <v>0.80404551620450504</v>
      </c>
      <c r="T75" s="24">
        <f>(COS(PI()*(D74+E74/60)/180))*(COS(PI()*(D76+E76/60)/180))</f>
        <v>0.19595448110876931</v>
      </c>
      <c r="U75" s="24">
        <f>COS(PI()*(F74-F76+(G74-G76)/60)/180)</f>
        <v>0.99999999496429326</v>
      </c>
    </row>
    <row r="76" spans="2:21" s="23" customFormat="1" ht="15">
      <c r="B76" s="194">
        <v>36</v>
      </c>
      <c r="C76" s="199" t="s">
        <v>125</v>
      </c>
      <c r="D76" s="216">
        <v>63</v>
      </c>
      <c r="E76" s="130">
        <v>43.421999999999997</v>
      </c>
      <c r="F76" s="131">
        <v>51</v>
      </c>
      <c r="G76" s="217">
        <v>37.131</v>
      </c>
      <c r="H76" s="226">
        <v>133</v>
      </c>
      <c r="I76" s="249"/>
      <c r="J76" s="18"/>
      <c r="K76" s="250">
        <f>J75+K74</f>
        <v>84.637639632646383</v>
      </c>
      <c r="L76" s="254"/>
      <c r="M76" s="249"/>
      <c r="N76" s="18"/>
      <c r="O76" s="250">
        <f>N75+O74</f>
        <v>86.330392425299323</v>
      </c>
      <c r="P76" s="261"/>
      <c r="Q76" s="290"/>
      <c r="R76" s="52"/>
    </row>
    <row r="77" spans="2:21" s="23" customFormat="1" ht="15">
      <c r="B77" s="194"/>
      <c r="C77" s="198"/>
      <c r="D77" s="214"/>
      <c r="E77" s="119"/>
      <c r="F77" s="120"/>
      <c r="G77" s="215"/>
      <c r="H77" s="227"/>
      <c r="I77" s="247">
        <f>(180/PI())*(60*ATAN((SQRT(1-(S77+(T77*U77))^2))/(S77+(T77*U77))))</f>
        <v>0.32878008757777238</v>
      </c>
      <c r="J77" s="19">
        <f>I77*1.852</f>
        <v>0.60890072219403446</v>
      </c>
      <c r="K77" s="248"/>
      <c r="L77" s="253">
        <v>2</v>
      </c>
      <c r="M77" s="247">
        <f>SUM((I77/100)*(100+L77))</f>
        <v>0.3353556893293278</v>
      </c>
      <c r="N77" s="19">
        <f>M77*1.852</f>
        <v>0.62107873663791513</v>
      </c>
      <c r="O77" s="248"/>
      <c r="P77" s="260" t="s">
        <v>22</v>
      </c>
      <c r="Q77" s="290" t="s">
        <v>23</v>
      </c>
      <c r="R77" s="52"/>
      <c r="S77" s="24">
        <f>(SIN(PI()*(D76+E76/60)/180))*(SIN(PI()*(D78+E78/60)/180))</f>
        <v>0.80397981262937723</v>
      </c>
      <c r="T77" s="24">
        <f>(COS(PI()*(D76+E76/60)/180))*(COS(PI()*(D78+E78/60)/180))</f>
        <v>0.19602018311913666</v>
      </c>
      <c r="U77" s="24">
        <f>COS(PI()*(F76-F78+(G76-G78)/60)/180)</f>
        <v>0.99999999835806985</v>
      </c>
    </row>
    <row r="78" spans="2:21" s="23" customFormat="1" ht="15">
      <c r="B78" s="194">
        <v>37</v>
      </c>
      <c r="C78" s="199" t="s">
        <v>126</v>
      </c>
      <c r="D78" s="216">
        <v>63</v>
      </c>
      <c r="E78" s="130">
        <v>43.104999999999997</v>
      </c>
      <c r="F78" s="131">
        <v>51</v>
      </c>
      <c r="G78" s="217">
        <v>36.933999999999997</v>
      </c>
      <c r="H78" s="226">
        <v>169</v>
      </c>
      <c r="I78" s="249"/>
      <c r="J78" s="18"/>
      <c r="K78" s="250">
        <f>J77+K76</f>
        <v>85.24654035484042</v>
      </c>
      <c r="L78" s="254"/>
      <c r="M78" s="249"/>
      <c r="N78" s="18"/>
      <c r="O78" s="250">
        <f>N77+O76</f>
        <v>86.951471161937235</v>
      </c>
      <c r="P78" s="261"/>
      <c r="Q78" s="290"/>
      <c r="R78" s="52"/>
    </row>
    <row r="79" spans="2:21" s="23" customFormat="1" ht="15">
      <c r="B79" s="194"/>
      <c r="C79" s="198"/>
      <c r="D79" s="214"/>
      <c r="E79" s="119"/>
      <c r="F79" s="120"/>
      <c r="G79" s="215"/>
      <c r="H79" s="227"/>
      <c r="I79" s="247">
        <f>(180/PI())*(60*ATAN((SQRT(1-(S79+(T79*U79))^2))/(S79+(T79*U79))))</f>
        <v>0.48226099831353653</v>
      </c>
      <c r="J79" s="19">
        <f>I79*1.852</f>
        <v>0.89314736887666968</v>
      </c>
      <c r="K79" s="248"/>
      <c r="L79" s="253">
        <v>2</v>
      </c>
      <c r="M79" s="247">
        <f>SUM((I79/100)*(100+L79))</f>
        <v>0.49190621827980724</v>
      </c>
      <c r="N79" s="19">
        <f>M79*1.852</f>
        <v>0.91101031625420303</v>
      </c>
      <c r="O79" s="248"/>
      <c r="P79" s="260" t="s">
        <v>22</v>
      </c>
      <c r="Q79" s="290" t="s">
        <v>23</v>
      </c>
      <c r="R79" s="52"/>
      <c r="S79" s="24">
        <f>(SIN(PI()*(D78+E78/60)/180))*(SIN(PI()*(D80+E80/60)/180))</f>
        <v>0.80388892096620279</v>
      </c>
      <c r="T79" s="24">
        <f>(COS(PI()*(D78+E78/60)/180))*(COS(PI()*(D80+E80/60)/180))</f>
        <v>0.19611106968796549</v>
      </c>
      <c r="U79" s="24">
        <f>COS(PI()*(F78-F80+(G78-G80)/60)/180)</f>
        <v>0.99999999748115243</v>
      </c>
    </row>
    <row r="80" spans="2:21" s="23" customFormat="1" ht="15">
      <c r="B80" s="194">
        <v>38</v>
      </c>
      <c r="C80" s="199" t="s">
        <v>127</v>
      </c>
      <c r="D80" s="216">
        <v>63</v>
      </c>
      <c r="E80" s="130">
        <v>42.634999999999998</v>
      </c>
      <c r="F80" s="131">
        <v>51</v>
      </c>
      <c r="G80" s="217">
        <v>37.177999999999997</v>
      </c>
      <c r="H80" s="226">
        <v>133</v>
      </c>
      <c r="I80" s="249"/>
      <c r="J80" s="18"/>
      <c r="K80" s="250">
        <f>J79+K78</f>
        <v>86.139687723717088</v>
      </c>
      <c r="L80" s="254"/>
      <c r="M80" s="249"/>
      <c r="N80" s="18"/>
      <c r="O80" s="250">
        <f>N79+O78</f>
        <v>87.862481478191441</v>
      </c>
      <c r="P80" s="261"/>
      <c r="Q80" s="290" t="s">
        <v>23</v>
      </c>
      <c r="R80" s="52"/>
    </row>
    <row r="81" spans="2:21" s="23" customFormat="1" ht="15">
      <c r="B81" s="194"/>
      <c r="C81" s="198"/>
      <c r="D81" s="214"/>
      <c r="E81" s="119"/>
      <c r="F81" s="120"/>
      <c r="G81" s="215"/>
      <c r="H81" s="227"/>
      <c r="I81" s="247">
        <f>(180/PI())*(60*ATAN((SQRT(1-(S81+(T81*U81))^2))/(S81+(T81*U81))))</f>
        <v>0.25705876855597481</v>
      </c>
      <c r="J81" s="19">
        <f>I81*1.852</f>
        <v>0.47607283936566536</v>
      </c>
      <c r="K81" s="248"/>
      <c r="L81" s="253">
        <v>2</v>
      </c>
      <c r="M81" s="247">
        <f>SUM((I81/100)*(100+L81))</f>
        <v>0.26219994392709434</v>
      </c>
      <c r="N81" s="19">
        <f>M81*1.852</f>
        <v>0.48559429615297872</v>
      </c>
      <c r="O81" s="248"/>
      <c r="P81" s="260" t="s">
        <v>22</v>
      </c>
      <c r="Q81" s="290" t="s">
        <v>23</v>
      </c>
      <c r="R81" s="52"/>
      <c r="S81" s="24">
        <f>(SIN(PI()*(D80+E80/60)/180))*(SIN(PI()*(D82+E82/60)/180))</f>
        <v>0.80381973725517353</v>
      </c>
      <c r="T81" s="24">
        <f>(COS(PI()*(D80+E80/60)/180))*(COS(PI()*(D82+E82/60)/180))</f>
        <v>0.19618026204077951</v>
      </c>
      <c r="U81" s="24">
        <f>COS(PI()*(F80-F82+(G80-G82)/60)/180)</f>
        <v>0.9999999893382211</v>
      </c>
    </row>
    <row r="82" spans="2:21" s="23" customFormat="1" ht="15">
      <c r="B82" s="194">
        <v>39</v>
      </c>
      <c r="C82" s="199" t="s">
        <v>128</v>
      </c>
      <c r="D82" s="216">
        <v>63</v>
      </c>
      <c r="E82" s="130">
        <v>42.506</v>
      </c>
      <c r="F82" s="131">
        <v>51</v>
      </c>
      <c r="G82" s="217">
        <v>37.68</v>
      </c>
      <c r="H82" s="226">
        <v>100</v>
      </c>
      <c r="I82" s="249"/>
      <c r="J82" s="18"/>
      <c r="K82" s="250">
        <f>J81+K80</f>
        <v>86.615760563082759</v>
      </c>
      <c r="L82" s="254"/>
      <c r="M82" s="249"/>
      <c r="N82" s="18"/>
      <c r="O82" s="250">
        <f>N81+O80</f>
        <v>88.348075774344423</v>
      </c>
      <c r="P82" s="261"/>
      <c r="Q82" s="290"/>
      <c r="R82" s="52"/>
    </row>
    <row r="83" spans="2:21" s="23" customFormat="1" ht="15">
      <c r="B83" s="194"/>
      <c r="C83" s="198"/>
      <c r="D83" s="214"/>
      <c r="E83" s="119"/>
      <c r="F83" s="120"/>
      <c r="G83" s="215"/>
      <c r="H83" s="227"/>
      <c r="I83" s="247">
        <f>(180/PI())*(60*ATAN((SQRT(1-(S83+(T83*U83))^2))/(S83+(T83*U83))))</f>
        <v>0.24445712945532266</v>
      </c>
      <c r="J83" s="19">
        <f>I83*1.852</f>
        <v>0.45273460375125757</v>
      </c>
      <c r="K83" s="248"/>
      <c r="L83" s="253">
        <v>2</v>
      </c>
      <c r="M83" s="247">
        <f>SUM((I83/100)*(100+L83))</f>
        <v>0.24934627204442913</v>
      </c>
      <c r="N83" s="19">
        <f>M83*1.852</f>
        <v>0.46178929582628275</v>
      </c>
      <c r="O83" s="248"/>
      <c r="P83" s="260" t="s">
        <v>22</v>
      </c>
      <c r="Q83" s="290" t="s">
        <v>23</v>
      </c>
      <c r="R83" s="52"/>
      <c r="S83" s="24">
        <f>(SIN(PI()*(D82+E82/60)/180))*(SIN(PI()*(D84+E84/60)/180))</f>
        <v>0.80380194819527639</v>
      </c>
      <c r="T83" s="24">
        <f>(COS(PI()*(D82+E82/60)/180))*(COS(PI()*(D84+E84/60)/180))</f>
        <v>0.19619805177828115</v>
      </c>
      <c r="U83" s="24">
        <f>COS(PI()*(F82-F84+(G82-G84)/60)/180)</f>
        <v>0.99999998724833405</v>
      </c>
    </row>
    <row r="84" spans="2:21" s="23" customFormat="1" ht="15">
      <c r="B84" s="194">
        <v>40</v>
      </c>
      <c r="C84" s="199" t="s">
        <v>129</v>
      </c>
      <c r="D84" s="216">
        <v>63</v>
      </c>
      <c r="E84" s="130">
        <v>42.481000000000002</v>
      </c>
      <c r="F84" s="131">
        <v>51</v>
      </c>
      <c r="G84" s="217">
        <v>38.228999999999999</v>
      </c>
      <c r="H84" s="226">
        <v>159</v>
      </c>
      <c r="I84" s="249"/>
      <c r="J84" s="18"/>
      <c r="K84" s="250">
        <f>J83+K82</f>
        <v>87.068495166834012</v>
      </c>
      <c r="L84" s="254"/>
      <c r="M84" s="249"/>
      <c r="N84" s="18"/>
      <c r="O84" s="250">
        <f>N83+O82</f>
        <v>88.809865070170702</v>
      </c>
      <c r="P84" s="261"/>
      <c r="Q84" s="290"/>
      <c r="R84" s="52"/>
    </row>
    <row r="85" spans="2:21" s="23" customFormat="1" ht="15">
      <c r="B85" s="194"/>
      <c r="C85" s="198"/>
      <c r="D85" s="214"/>
      <c r="E85" s="119"/>
      <c r="F85" s="120"/>
      <c r="G85" s="215"/>
      <c r="H85" s="227"/>
      <c r="I85" s="247">
        <f>(180/PI())*(60*ATAN((SQRT(1-(S85+(T85*U85))^2))/(S85+(T85*U85))))</f>
        <v>0.23272817751715641</v>
      </c>
      <c r="J85" s="19">
        <f>I85*1.852</f>
        <v>0.43101258476177368</v>
      </c>
      <c r="K85" s="248"/>
      <c r="L85" s="253">
        <v>2</v>
      </c>
      <c r="M85" s="247">
        <f>SUM((I85/100)*(100+L85))</f>
        <v>0.23738274106749954</v>
      </c>
      <c r="N85" s="19">
        <f>M85*1.852</f>
        <v>0.43963283645700918</v>
      </c>
      <c r="O85" s="248"/>
      <c r="P85" s="260" t="s">
        <v>22</v>
      </c>
      <c r="Q85" s="290" t="s">
        <v>23</v>
      </c>
      <c r="R85" s="52"/>
      <c r="S85" s="24">
        <f>(SIN(PI()*(D84+E84/60)/180))*(SIN(PI()*(D86+E86/60)/180))</f>
        <v>0.80378022989176634</v>
      </c>
      <c r="T85" s="24">
        <f>(COS(PI()*(D84+E84/60)/180))*(COS(PI()*(D86+E86/60)/180))</f>
        <v>0.19621976898415303</v>
      </c>
      <c r="U85" s="24">
        <f>COS(PI()*(F84-F86+(G84-G86)/60)/180)</f>
        <v>0.99999999405044104</v>
      </c>
    </row>
    <row r="86" spans="2:21" s="23" customFormat="1" ht="15">
      <c r="B86" s="194">
        <v>41</v>
      </c>
      <c r="C86" s="199" t="s">
        <v>130</v>
      </c>
      <c r="D86" s="216">
        <v>63</v>
      </c>
      <c r="E86" s="130">
        <v>42.317999999999998</v>
      </c>
      <c r="F86" s="131">
        <v>51</v>
      </c>
      <c r="G86" s="217">
        <v>38.603999999999999</v>
      </c>
      <c r="H86" s="226">
        <v>144</v>
      </c>
      <c r="I86" s="249"/>
      <c r="J86" s="18"/>
      <c r="K86" s="250">
        <f>J85+K84</f>
        <v>87.499507751595786</v>
      </c>
      <c r="L86" s="254"/>
      <c r="M86" s="249"/>
      <c r="N86" s="18"/>
      <c r="O86" s="250">
        <f>N85+O84</f>
        <v>89.24949790662771</v>
      </c>
      <c r="P86" s="261"/>
      <c r="Q86" s="290"/>
      <c r="R86" s="52"/>
    </row>
    <row r="87" spans="2:21" s="23" customFormat="1" ht="15">
      <c r="B87" s="194"/>
      <c r="C87" s="198"/>
      <c r="D87" s="214"/>
      <c r="E87" s="119"/>
      <c r="F87" s="120"/>
      <c r="G87" s="215"/>
      <c r="H87" s="227"/>
      <c r="I87" s="247">
        <f>(180/PI())*(60*ATAN((SQRT(1-(S87+(T87*U87))^2))/(S87+(T87*U87))))</f>
        <v>1.34664169743517</v>
      </c>
      <c r="J87" s="19">
        <f>I87*1.852</f>
        <v>2.4939804236499352</v>
      </c>
      <c r="K87" s="248"/>
      <c r="L87" s="253">
        <v>2</v>
      </c>
      <c r="M87" s="247">
        <f>SUM((I87/100)*(100+L87))</f>
        <v>1.3735745313838734</v>
      </c>
      <c r="N87" s="19">
        <f>M87*1.852</f>
        <v>2.5438600321229337</v>
      </c>
      <c r="O87" s="248"/>
      <c r="P87" s="260" t="s">
        <v>22</v>
      </c>
      <c r="Q87" s="290" t="s">
        <v>23</v>
      </c>
      <c r="R87" s="52"/>
      <c r="S87" s="24">
        <f>(SIN(PI()*(D86+E86/60)/180))*(SIN(PI()*(D88+E88/60)/180))</f>
        <v>0.80360595520310196</v>
      </c>
      <c r="T87" s="24">
        <f>(COS(PI()*(D86+E86/60)/180))*(COS(PI()*(D88+E88/60)/180))</f>
        <v>0.19639396826071467</v>
      </c>
      <c r="U87" s="24">
        <f>COS(PI()*(F86-F88+(G86-G88)/60)/180)</f>
        <v>0.99999999904807058</v>
      </c>
    </row>
    <row r="88" spans="2:21" s="23" customFormat="1" ht="15">
      <c r="B88" s="195">
        <v>42</v>
      </c>
      <c r="C88" s="201" t="s">
        <v>131</v>
      </c>
      <c r="D88" s="218">
        <v>63</v>
      </c>
      <c r="E88" s="183">
        <v>40.972999999999999</v>
      </c>
      <c r="F88" s="184">
        <v>51</v>
      </c>
      <c r="G88" s="219">
        <v>38.753999999999998</v>
      </c>
      <c r="H88" s="228">
        <v>189</v>
      </c>
      <c r="I88" s="251"/>
      <c r="J88" s="185"/>
      <c r="K88" s="252">
        <f>J87+K86</f>
        <v>89.993488175245716</v>
      </c>
      <c r="L88" s="255"/>
      <c r="M88" s="251"/>
      <c r="N88" s="185"/>
      <c r="O88" s="252">
        <f>N87+O86</f>
        <v>91.793357938750646</v>
      </c>
      <c r="P88" s="262"/>
      <c r="Q88" s="186" t="s">
        <v>132</v>
      </c>
      <c r="R88" s="52"/>
    </row>
    <row r="89" spans="2:21" s="23" customFormat="1" ht="15">
      <c r="B89" s="194"/>
      <c r="C89" s="198"/>
      <c r="D89" s="214"/>
      <c r="E89" s="119"/>
      <c r="F89" s="120"/>
      <c r="G89" s="215"/>
      <c r="H89" s="227"/>
      <c r="I89" s="247">
        <f>(180/PI())*(60*ATAN((SQRT(1-(S89+(T89*U89))^2))/(S89+(T89*U89))))</f>
        <v>0.35969615546418487</v>
      </c>
      <c r="J89" s="19">
        <f>I89*1.852</f>
        <v>0.66615727991967044</v>
      </c>
      <c r="K89" s="248"/>
      <c r="L89" s="253">
        <v>2</v>
      </c>
      <c r="M89" s="247">
        <f>SUM((I89/100)*(100+L89))</f>
        <v>0.36689007857346856</v>
      </c>
      <c r="N89" s="19">
        <f>M89*1.852</f>
        <v>0.67948042551806376</v>
      </c>
      <c r="O89" s="248"/>
      <c r="P89" s="260" t="s">
        <v>22</v>
      </c>
      <c r="Q89" s="96" t="s">
        <v>23</v>
      </c>
      <c r="R89" s="52"/>
      <c r="S89" s="24">
        <f>(SIN(PI()*(D88+E88/60)/180))*(SIN(PI()*(D90+E90/60)/180))</f>
        <v>0.80340938413425356</v>
      </c>
      <c r="T89" s="24">
        <f>(COS(PI()*(D88+E88/60)/180))*(COS(PI()*(D90+E90/60)/180))</f>
        <v>0.19659061050380297</v>
      </c>
      <c r="U89" s="24">
        <f>COS(PI()*(F88-F90+(G88-G90)/60)/180)</f>
        <v>0.99999999943070383</v>
      </c>
    </row>
    <row r="90" spans="2:21" s="23" customFormat="1" ht="15">
      <c r="B90" s="194">
        <v>43</v>
      </c>
      <c r="C90" s="199" t="s">
        <v>133</v>
      </c>
      <c r="D90" s="216">
        <v>63</v>
      </c>
      <c r="E90" s="130">
        <v>40.616999999999997</v>
      </c>
      <c r="F90" s="131">
        <v>51</v>
      </c>
      <c r="G90" s="217">
        <v>38.637999999999998</v>
      </c>
      <c r="H90" s="226">
        <v>238</v>
      </c>
      <c r="I90" s="249"/>
      <c r="J90" s="18"/>
      <c r="K90" s="250">
        <f>J89+K88</f>
        <v>90.659645455165389</v>
      </c>
      <c r="L90" s="254"/>
      <c r="M90" s="249"/>
      <c r="N90" s="18"/>
      <c r="O90" s="250">
        <f>N89+O88</f>
        <v>92.472838364268711</v>
      </c>
      <c r="P90" s="261"/>
      <c r="Q90" s="96"/>
      <c r="R90" s="52"/>
    </row>
    <row r="91" spans="2:21" s="23" customFormat="1" ht="15">
      <c r="B91" s="194"/>
      <c r="C91" s="198"/>
      <c r="D91" s="214"/>
      <c r="E91" s="119"/>
      <c r="F91" s="120"/>
      <c r="G91" s="215"/>
      <c r="H91" s="227"/>
      <c r="I91" s="247">
        <f>(180/PI())*(60*ATAN((SQRT(1-(S91+(T91*U91))^2))/(S91+(T91*U91))))</f>
        <v>0.38533088763493467</v>
      </c>
      <c r="J91" s="19">
        <f>I91*1.852</f>
        <v>0.71363280389989903</v>
      </c>
      <c r="K91" s="248"/>
      <c r="L91" s="253">
        <v>2</v>
      </c>
      <c r="M91" s="247">
        <f>SUM((I91/100)*(100+L91))</f>
        <v>0.39303750538763332</v>
      </c>
      <c r="N91" s="19">
        <f>M91*1.852</f>
        <v>0.72790545997789691</v>
      </c>
      <c r="O91" s="248"/>
      <c r="P91" s="260" t="s">
        <v>22</v>
      </c>
      <c r="Q91" s="96" t="s">
        <v>23</v>
      </c>
      <c r="R91" s="52"/>
      <c r="S91" s="24">
        <f>(SIN(PI()*(D90+E90/60)/180))*(SIN(PI()*(D92+E92/60)/180))</f>
        <v>0.8033237134574428</v>
      </c>
      <c r="T91" s="24">
        <f>(COS(PI()*(D90+E90/60)/180))*(COS(PI()*(D92+E92/60)/180))</f>
        <v>0.19667628027145759</v>
      </c>
      <c r="U91" s="24">
        <f>COS(PI()*(F90-F92+(G90-G92)/60)/180)</f>
        <v>0.99999999994516886</v>
      </c>
    </row>
    <row r="92" spans="2:21" s="23" customFormat="1" ht="15">
      <c r="B92" s="194">
        <v>44</v>
      </c>
      <c r="C92" s="199" t="s">
        <v>134</v>
      </c>
      <c r="D92" s="216">
        <v>63</v>
      </c>
      <c r="E92" s="130">
        <v>40.231999999999999</v>
      </c>
      <c r="F92" s="131">
        <v>51</v>
      </c>
      <c r="G92" s="217">
        <v>38.673999999999999</v>
      </c>
      <c r="H92" s="226">
        <v>292</v>
      </c>
      <c r="I92" s="249"/>
      <c r="J92" s="18"/>
      <c r="K92" s="250">
        <f>J91+K90</f>
        <v>91.373278259065287</v>
      </c>
      <c r="L92" s="254"/>
      <c r="M92" s="249"/>
      <c r="N92" s="18"/>
      <c r="O92" s="250">
        <f>N91+O90</f>
        <v>93.200743824246601</v>
      </c>
      <c r="P92" s="261"/>
      <c r="Q92" s="96" t="s">
        <v>23</v>
      </c>
      <c r="R92" s="52"/>
    </row>
    <row r="93" spans="2:21" s="23" customFormat="1" ht="15">
      <c r="B93" s="194"/>
      <c r="C93" s="198"/>
      <c r="D93" s="214"/>
      <c r="E93" s="119"/>
      <c r="F93" s="120"/>
      <c r="G93" s="215"/>
      <c r="H93" s="227"/>
      <c r="I93" s="247">
        <f>(180/PI())*(60*ATAN((SQRT(1-(S93+(T93*U93))^2))/(S93+(T93*U93))))</f>
        <v>0.59761508879278002</v>
      </c>
      <c r="J93" s="19">
        <f>I93*1.852</f>
        <v>1.1067831444442287</v>
      </c>
      <c r="K93" s="248"/>
      <c r="L93" s="253">
        <v>2</v>
      </c>
      <c r="M93" s="247">
        <f>SUM((I93/100)*(100+L93))</f>
        <v>0.60956739056863563</v>
      </c>
      <c r="N93" s="19">
        <f>M93*1.852</f>
        <v>1.1289188073331133</v>
      </c>
      <c r="O93" s="248"/>
      <c r="P93" s="260" t="s">
        <v>22</v>
      </c>
      <c r="Q93" s="96" t="s">
        <v>23</v>
      </c>
      <c r="R93" s="52"/>
      <c r="S93" s="24">
        <f>(SIN(PI()*(D92+E92/60)/180))*(SIN(PI()*(D94+E94/60)/180))</f>
        <v>0.80324728201337803</v>
      </c>
      <c r="T93" s="24">
        <f>(COS(PI()*(D92+E92/60)/180))*(COS(PI()*(D94+E94/60)/180))</f>
        <v>0.19675271476376965</v>
      </c>
      <c r="U93" s="24">
        <f>COS(PI()*(F92-F94+(G92-G94)/60)/180)</f>
        <v>0.9999999395831547</v>
      </c>
    </row>
    <row r="94" spans="2:21" s="23" customFormat="1" ht="15">
      <c r="B94" s="194">
        <v>45</v>
      </c>
      <c r="C94" s="199" t="s">
        <v>135</v>
      </c>
      <c r="D94" s="216">
        <v>63</v>
      </c>
      <c r="E94" s="130">
        <v>39.956000000000003</v>
      </c>
      <c r="F94" s="131">
        <v>51</v>
      </c>
      <c r="G94" s="217">
        <v>39.869</v>
      </c>
      <c r="H94" s="226">
        <v>268</v>
      </c>
      <c r="I94" s="249"/>
      <c r="J94" s="18"/>
      <c r="K94" s="250">
        <f>J93+K92</f>
        <v>92.480061403509509</v>
      </c>
      <c r="L94" s="254"/>
      <c r="M94" s="249"/>
      <c r="N94" s="18"/>
      <c r="O94" s="250">
        <f>N93+O92</f>
        <v>94.329662631579708</v>
      </c>
      <c r="P94" s="261"/>
      <c r="Q94" s="96"/>
      <c r="R94" s="52"/>
    </row>
    <row r="95" spans="2:21" s="23" customFormat="1" ht="15">
      <c r="B95" s="194"/>
      <c r="C95" s="198"/>
      <c r="D95" s="214"/>
      <c r="E95" s="119"/>
      <c r="F95" s="120"/>
      <c r="G95" s="215"/>
      <c r="H95" s="227"/>
      <c r="I95" s="247">
        <f>(180/PI())*(60*ATAN((SQRT(1-(S95+(T95*U95))^2))/(S95+(T95*U95))))</f>
        <v>0.56636450336123256</v>
      </c>
      <c r="J95" s="19">
        <f>I95*1.852</f>
        <v>1.0489070602250028</v>
      </c>
      <c r="K95" s="248"/>
      <c r="L95" s="253">
        <v>2</v>
      </c>
      <c r="M95" s="247">
        <f>SUM((I95/100)*(100+L95))</f>
        <v>0.57769179342845722</v>
      </c>
      <c r="N95" s="19">
        <f>M95*1.852</f>
        <v>1.0698852014295028</v>
      </c>
      <c r="O95" s="248"/>
      <c r="P95" s="260" t="s">
        <v>22</v>
      </c>
      <c r="Q95" s="96" t="s">
        <v>23</v>
      </c>
      <c r="R95" s="52"/>
      <c r="S95" s="24">
        <f>(SIN(PI()*(D94+E94/60)/180))*(SIN(PI()*(D96+E96/60)/180))</f>
        <v>0.80320865809250586</v>
      </c>
      <c r="T95" s="24">
        <f>(COS(PI()*(D94+E94/60)/180))*(COS(PI()*(D96+E96/60)/180))</f>
        <v>0.19679134176517021</v>
      </c>
      <c r="U95" s="24">
        <f>COS(PI()*(F94-F96+(G94-G96)/60)/180)</f>
        <v>0.99999993176146795</v>
      </c>
    </row>
    <row r="96" spans="2:21" s="23" customFormat="1" ht="15">
      <c r="B96" s="194">
        <v>46</v>
      </c>
      <c r="C96" s="199" t="s">
        <v>136</v>
      </c>
      <c r="D96" s="216">
        <v>63</v>
      </c>
      <c r="E96" s="130">
        <v>39.898000000000003</v>
      </c>
      <c r="F96" s="131">
        <v>51</v>
      </c>
      <c r="G96" s="217">
        <v>41.139000000000003</v>
      </c>
      <c r="H96" s="226">
        <v>218</v>
      </c>
      <c r="I96" s="249"/>
      <c r="J96" s="18"/>
      <c r="K96" s="250">
        <f>J95+K94</f>
        <v>93.528968463734515</v>
      </c>
      <c r="L96" s="254"/>
      <c r="M96" s="249"/>
      <c r="N96" s="18"/>
      <c r="O96" s="250">
        <f>N95+O94</f>
        <v>95.399547833009208</v>
      </c>
      <c r="P96" s="261"/>
      <c r="Q96" s="96"/>
      <c r="R96" s="52"/>
    </row>
    <row r="97" spans="2:21" s="23" customFormat="1" ht="15">
      <c r="B97" s="194"/>
      <c r="C97" s="198"/>
      <c r="D97" s="214"/>
      <c r="E97" s="119"/>
      <c r="F97" s="120"/>
      <c r="G97" s="215"/>
      <c r="H97" s="227"/>
      <c r="I97" s="247">
        <f>(180/PI())*(60*ATAN((SQRT(1-(S97+(T97*U97))^2))/(S97+(T97*U97))))</f>
        <v>0.44946299774351312</v>
      </c>
      <c r="J97" s="19">
        <f>I97*1.852</f>
        <v>0.83240547182098634</v>
      </c>
      <c r="K97" s="248"/>
      <c r="L97" s="253">
        <v>2</v>
      </c>
      <c r="M97" s="247">
        <f>SUM((I97/100)*(100+L97))</f>
        <v>0.45845225769838338</v>
      </c>
      <c r="N97" s="19">
        <f>M97*1.852</f>
        <v>0.84905358125740604</v>
      </c>
      <c r="O97" s="248"/>
      <c r="P97" s="260" t="s">
        <v>22</v>
      </c>
      <c r="Q97" s="96" t="s">
        <v>23</v>
      </c>
      <c r="R97" s="52"/>
      <c r="S97" s="24">
        <f>(SIN(PI()*(D96+E96/60)/180))*(SIN(PI()*(D98+E98/60)/180))</f>
        <v>0.80317430795854827</v>
      </c>
      <c r="T97" s="24">
        <f>(COS(PI()*(D96+E96/60)/180))*(COS(PI()*(D98+E98/60)/180))</f>
        <v>0.19682568962477789</v>
      </c>
      <c r="U97" s="24">
        <f>COS(PI()*(F96-F98+(G96-G98)/60)/180)</f>
        <v>0.99999996885439213</v>
      </c>
    </row>
    <row r="98" spans="2:21" s="23" customFormat="1" ht="15">
      <c r="B98" s="194">
        <v>47</v>
      </c>
      <c r="C98" s="199" t="s">
        <v>137</v>
      </c>
      <c r="D98" s="216">
        <v>63</v>
      </c>
      <c r="E98" s="130">
        <v>39.658999999999999</v>
      </c>
      <c r="F98" s="131">
        <v>51</v>
      </c>
      <c r="G98" s="217">
        <v>41.997</v>
      </c>
      <c r="H98" s="226">
        <v>217</v>
      </c>
      <c r="I98" s="249"/>
      <c r="J98" s="18"/>
      <c r="K98" s="250">
        <f>J97+K96</f>
        <v>94.361373935555505</v>
      </c>
      <c r="L98" s="254"/>
      <c r="M98" s="249"/>
      <c r="N98" s="18"/>
      <c r="O98" s="250">
        <f>N97+O96</f>
        <v>96.248601414266616</v>
      </c>
      <c r="P98" s="261"/>
      <c r="Q98" s="96"/>
      <c r="R98" s="52"/>
    </row>
    <row r="99" spans="2:21" s="23" customFormat="1" ht="15">
      <c r="B99" s="194"/>
      <c r="C99" s="198"/>
      <c r="D99" s="214"/>
      <c r="E99" s="119"/>
      <c r="F99" s="120"/>
      <c r="G99" s="215"/>
      <c r="H99" s="227"/>
      <c r="I99" s="247">
        <f>(180/PI())*(60*ATAN((SQRT(1-(S99+(T99*U99))^2))/(S99+(T99*U99))))</f>
        <v>2.5346962188441617</v>
      </c>
      <c r="J99" s="19">
        <f>I99*1.852</f>
        <v>4.6942573972993875</v>
      </c>
      <c r="K99" s="248"/>
      <c r="L99" s="253">
        <v>2</v>
      </c>
      <c r="M99" s="247">
        <f>SUM((I99/100)*(100+L99))</f>
        <v>2.5853901432210451</v>
      </c>
      <c r="N99" s="19">
        <f>M99*1.852</f>
        <v>4.7881425452453756</v>
      </c>
      <c r="O99" s="248"/>
      <c r="P99" s="260" t="s">
        <v>22</v>
      </c>
      <c r="Q99" s="96" t="s">
        <v>23</v>
      </c>
      <c r="R99" s="52"/>
      <c r="S99" s="24">
        <f>(SIN(PI()*(D98+E98/60)/180))*(SIN(PI()*(D100+E100/60)/180))</f>
        <v>0.80306487559602902</v>
      </c>
      <c r="T99" s="24">
        <f>(COS(PI()*(D98+E98/60)/180))*(COS(PI()*(D100+E100/60)/180))</f>
        <v>0.19693510325637217</v>
      </c>
      <c r="U99" s="24">
        <f>COS(PI()*(F98-F100+(G98-G100)/60)/180)</f>
        <v>0.99999872715532379</v>
      </c>
    </row>
    <row r="100" spans="2:21" s="23" customFormat="1" ht="15">
      <c r="B100" s="194">
        <v>48</v>
      </c>
      <c r="C100" s="199" t="s">
        <v>138</v>
      </c>
      <c r="D100" s="216">
        <v>63</v>
      </c>
      <c r="E100" s="130">
        <v>38.951999999999998</v>
      </c>
      <c r="F100" s="131">
        <v>51</v>
      </c>
      <c r="G100" s="217">
        <v>47.481999999999999</v>
      </c>
      <c r="H100" s="226">
        <v>101</v>
      </c>
      <c r="I100" s="249"/>
      <c r="J100" s="18"/>
      <c r="K100" s="250">
        <f>J99+K98</f>
        <v>99.055631332854887</v>
      </c>
      <c r="L100" s="254"/>
      <c r="M100" s="249"/>
      <c r="N100" s="18"/>
      <c r="O100" s="250">
        <f>N99+O98</f>
        <v>101.03674395951199</v>
      </c>
      <c r="P100" s="261"/>
      <c r="Q100" s="96"/>
      <c r="R100" s="52"/>
    </row>
    <row r="101" spans="2:21" s="23" customFormat="1" ht="15">
      <c r="B101" s="194"/>
      <c r="C101" s="198"/>
      <c r="D101" s="214"/>
      <c r="E101" s="119"/>
      <c r="F101" s="120"/>
      <c r="G101" s="215"/>
      <c r="H101" s="227"/>
      <c r="I101" s="247">
        <f>(180/PI())*(60*ATAN((SQRT(1-(S101+(T101*U101))^2))/(S101+(T101*U101))))</f>
        <v>0.45063440637350988</v>
      </c>
      <c r="J101" s="19">
        <f>I101*1.852</f>
        <v>0.83457492060374028</v>
      </c>
      <c r="K101" s="248"/>
      <c r="L101" s="253">
        <v>2</v>
      </c>
      <c r="M101" s="247">
        <f>SUM((I101/100)*(100+L101))</f>
        <v>0.45964709450098007</v>
      </c>
      <c r="N101" s="19">
        <f>M101*1.852</f>
        <v>0.85126641901581512</v>
      </c>
      <c r="O101" s="248"/>
      <c r="P101" s="260" t="s">
        <v>22</v>
      </c>
      <c r="Q101" s="96" t="s">
        <v>23</v>
      </c>
      <c r="R101" s="52"/>
      <c r="S101" s="24">
        <f>(SIN(PI()*(D100+E100/60)/180))*(SIN(PI()*(D102+E102/60)/180))</f>
        <v>0.80299593532325197</v>
      </c>
      <c r="T101" s="24">
        <f>(COS(PI()*(D100+E100/60)/180))*(COS(PI()*(D102+E102/60)/180))</f>
        <v>0.19700406415547142</v>
      </c>
      <c r="U101" s="24">
        <f>COS(PI()*(F100-F102+(G100-G102)/60)/180)</f>
        <v>0.99999995903504968</v>
      </c>
    </row>
    <row r="102" spans="2:21" s="23" customFormat="1" ht="15">
      <c r="B102" s="194">
        <v>49</v>
      </c>
      <c r="C102" s="199" t="s">
        <v>139</v>
      </c>
      <c r="D102" s="216">
        <v>63</v>
      </c>
      <c r="E102" s="130">
        <v>39.063000000000002</v>
      </c>
      <c r="F102" s="131">
        <v>51</v>
      </c>
      <c r="G102" s="217">
        <v>48.466000000000001</v>
      </c>
      <c r="H102" s="226">
        <v>100</v>
      </c>
      <c r="I102" s="249"/>
      <c r="J102" s="18"/>
      <c r="K102" s="250">
        <f>J101+K100</f>
        <v>99.890206253458629</v>
      </c>
      <c r="L102" s="254"/>
      <c r="M102" s="249"/>
      <c r="N102" s="18"/>
      <c r="O102" s="250">
        <f>N101+O100</f>
        <v>101.88801037852781</v>
      </c>
      <c r="P102" s="261"/>
      <c r="Q102" s="96"/>
      <c r="R102" s="52"/>
    </row>
    <row r="103" spans="2:21" s="23" customFormat="1" ht="15">
      <c r="B103" s="194"/>
      <c r="C103" s="198"/>
      <c r="D103" s="214"/>
      <c r="E103" s="119"/>
      <c r="F103" s="120"/>
      <c r="G103" s="215"/>
      <c r="H103" s="227"/>
      <c r="I103" s="247">
        <f>(180/PI())*(60*ATAN((SQRT(1-(S103+(T103*U103))^2))/(S103+(T103*U103))))</f>
        <v>3.6389935043255592</v>
      </c>
      <c r="J103" s="19">
        <f>I103*1.852</f>
        <v>6.7394159700109357</v>
      </c>
      <c r="K103" s="248"/>
      <c r="L103" s="253">
        <v>2</v>
      </c>
      <c r="M103" s="247">
        <f>SUM((I103/100)*(100+L103))</f>
        <v>3.7117733744120702</v>
      </c>
      <c r="N103" s="19">
        <f>M103*1.852</f>
        <v>6.8742042894111544</v>
      </c>
      <c r="O103" s="248"/>
      <c r="P103" s="260" t="s">
        <v>22</v>
      </c>
      <c r="Q103" s="96" t="s">
        <v>23</v>
      </c>
      <c r="R103" s="52"/>
      <c r="S103" s="24">
        <f>(SIN(PI()*(D96+E96/60)/180))*(SIN(PI()*(D104+E104/60)/180))</f>
        <v>0.80310489546039809</v>
      </c>
      <c r="T103" s="24">
        <f>(COS(PI()*(D96+E96/60)/180))*(COS(PI()*(D104+E104/60)/180))</f>
        <v>0.19689507475812995</v>
      </c>
      <c r="U103" s="24">
        <f>COS(PI()*(F96-F104+(G96-G104)/60)/180)</f>
        <v>0.99999730581244051</v>
      </c>
    </row>
    <row r="104" spans="2:21" s="23" customFormat="1" ht="15">
      <c r="B104" s="194">
        <v>50</v>
      </c>
      <c r="C104" s="199" t="s">
        <v>140</v>
      </c>
      <c r="D104" s="216">
        <v>63</v>
      </c>
      <c r="E104" s="130">
        <v>39.058999999999997</v>
      </c>
      <c r="F104" s="131">
        <v>51</v>
      </c>
      <c r="G104" s="217">
        <v>49.119</v>
      </c>
      <c r="H104" s="226">
        <v>116</v>
      </c>
      <c r="I104" s="249"/>
      <c r="J104" s="18"/>
      <c r="K104" s="250">
        <f>J103+K102</f>
        <v>106.62962222346957</v>
      </c>
      <c r="L104" s="254"/>
      <c r="M104" s="249"/>
      <c r="N104" s="18"/>
      <c r="O104" s="250">
        <f>N103+O102</f>
        <v>108.76221466793896</v>
      </c>
      <c r="P104" s="261"/>
      <c r="Q104" s="96"/>
      <c r="R104" s="52"/>
    </row>
    <row r="105" spans="2:21" s="23" customFormat="1" ht="15">
      <c r="B105" s="194"/>
      <c r="C105" s="198"/>
      <c r="D105" s="214"/>
      <c r="E105" s="119"/>
      <c r="F105" s="120"/>
      <c r="G105" s="215"/>
      <c r="H105" s="227"/>
      <c r="I105" s="247">
        <f>(180/PI())*(60*ATAN((SQRT(1-(S105+(T105*U105))^2))/(S105+(T105*U105))))</f>
        <v>0.73682331530531187</v>
      </c>
      <c r="J105" s="19">
        <f>I105*1.852</f>
        <v>1.3645967799454377</v>
      </c>
      <c r="K105" s="248"/>
      <c r="L105" s="253">
        <v>2</v>
      </c>
      <c r="M105" s="247">
        <f>SUM((I105/100)*(100+L105))</f>
        <v>0.75155978161141812</v>
      </c>
      <c r="N105" s="19">
        <f>M105*1.852</f>
        <v>1.3918887155443465</v>
      </c>
      <c r="O105" s="248"/>
      <c r="P105" s="260" t="s">
        <v>22</v>
      </c>
      <c r="Q105" s="96" t="s">
        <v>23</v>
      </c>
      <c r="R105" s="52"/>
      <c r="S105" s="24">
        <f>(SIN(PI()*(D104+E104/60)/180))*(SIN(PI()*(D106+E106/60)/180))</f>
        <v>0.80294883946521811</v>
      </c>
      <c r="T105" s="24">
        <f>(COS(PI()*(D104+E104/60)/180))*(COS(PI()*(D106+E106/60)/180))</f>
        <v>0.19705114953047759</v>
      </c>
      <c r="U105" s="24">
        <f>COS(PI()*(F104-F106+(G104-G106)/60)/180)</f>
        <v>0.99999993927942565</v>
      </c>
    </row>
    <row r="106" spans="2:21" s="23" customFormat="1" ht="15">
      <c r="B106" s="194">
        <v>51</v>
      </c>
      <c r="C106" s="199" t="s">
        <v>141</v>
      </c>
      <c r="D106" s="216">
        <v>63</v>
      </c>
      <c r="E106" s="130">
        <v>38.548999999999999</v>
      </c>
      <c r="F106" s="131">
        <v>51</v>
      </c>
      <c r="G106" s="217">
        <v>50.317</v>
      </c>
      <c r="H106" s="226">
        <v>195</v>
      </c>
      <c r="I106" s="249"/>
      <c r="J106" s="18"/>
      <c r="K106" s="250">
        <f>J105+K104</f>
        <v>107.99421900341501</v>
      </c>
      <c r="L106" s="254"/>
      <c r="M106" s="249"/>
      <c r="N106" s="18"/>
      <c r="O106" s="250">
        <f>N105+O104</f>
        <v>110.1541033834833</v>
      </c>
      <c r="P106" s="261"/>
      <c r="Q106" s="96"/>
      <c r="R106" s="52"/>
    </row>
    <row r="107" spans="2:21" s="23" customFormat="1" ht="15">
      <c r="B107" s="194"/>
      <c r="C107" s="198"/>
      <c r="D107" s="214"/>
      <c r="E107" s="119"/>
      <c r="F107" s="120"/>
      <c r="G107" s="215"/>
      <c r="H107" s="227"/>
      <c r="I107" s="247">
        <f>(180/PI())*(60*ATAN((SQRT(1-(S107+(T107*U107))^2))/(S107+(T107*U107))))</f>
        <v>0.78514210847601007</v>
      </c>
      <c r="J107" s="19">
        <f>I107*1.852</f>
        <v>1.4540831848975708</v>
      </c>
      <c r="K107" s="248"/>
      <c r="L107" s="253">
        <v>2</v>
      </c>
      <c r="M107" s="247">
        <f>SUM((I107/100)*(100+L107))</f>
        <v>0.8008449506455303</v>
      </c>
      <c r="N107" s="19">
        <f>M107*1.852</f>
        <v>1.4831648485955222</v>
      </c>
      <c r="O107" s="248"/>
      <c r="P107" s="260" t="s">
        <v>22</v>
      </c>
      <c r="Q107" s="96" t="s">
        <v>23</v>
      </c>
      <c r="R107" s="52"/>
      <c r="S107" s="24">
        <f>(SIN(PI()*(D106+E106/60)/180))*(SIN(PI()*(D108+E108/60)/180))</f>
        <v>0.80286055172858806</v>
      </c>
      <c r="T107" s="24">
        <f>(COS(PI()*(D106+E106/60)/180))*(COS(PI()*(D108+E108/60)/180))</f>
        <v>0.19713944556332072</v>
      </c>
      <c r="U107" s="24">
        <f>COS(PI()*(F106-F108+(G106-G108)/60)/180)</f>
        <v>0.99999988144137952</v>
      </c>
    </row>
    <row r="108" spans="2:21" s="23" customFormat="1" ht="15">
      <c r="B108" s="194">
        <v>52</v>
      </c>
      <c r="C108" s="199" t="s">
        <v>142</v>
      </c>
      <c r="D108" s="216">
        <v>63</v>
      </c>
      <c r="E108" s="130">
        <v>38.295999999999999</v>
      </c>
      <c r="F108" s="131">
        <v>51</v>
      </c>
      <c r="G108" s="217">
        <v>51.991</v>
      </c>
      <c r="H108" s="226">
        <v>135</v>
      </c>
      <c r="I108" s="249"/>
      <c r="J108" s="18"/>
      <c r="K108" s="250">
        <f>J107+K106</f>
        <v>109.44830218831258</v>
      </c>
      <c r="L108" s="254"/>
      <c r="M108" s="249"/>
      <c r="N108" s="18"/>
      <c r="O108" s="250">
        <f>N107+O106</f>
        <v>111.63726823207882</v>
      </c>
      <c r="P108" s="261"/>
      <c r="Q108" s="96"/>
      <c r="R108" s="52"/>
    </row>
    <row r="109" spans="2:21" s="23" customFormat="1" ht="15">
      <c r="B109" s="194"/>
      <c r="C109" s="198"/>
      <c r="D109" s="214"/>
      <c r="E109" s="119"/>
      <c r="F109" s="120"/>
      <c r="G109" s="215"/>
      <c r="H109" s="227"/>
      <c r="I109" s="247">
        <f>(180/PI())*(60*ATAN((SQRT(1-(S109+(T109*U109))^2))/(S109+(T109*U109))))</f>
        <v>0.46166728750533798</v>
      </c>
      <c r="J109" s="19">
        <f>I109*1.852</f>
        <v>0.85500781645988599</v>
      </c>
      <c r="K109" s="248"/>
      <c r="L109" s="253">
        <v>2</v>
      </c>
      <c r="M109" s="247">
        <f>SUM((I109/100)*(100+L109))</f>
        <v>0.47090063325544479</v>
      </c>
      <c r="N109" s="19">
        <f>M109*1.852</f>
        <v>0.87210797278908381</v>
      </c>
      <c r="O109" s="248"/>
      <c r="P109" s="260" t="s">
        <v>22</v>
      </c>
      <c r="Q109" s="96" t="s">
        <v>23</v>
      </c>
      <c r="R109" s="52"/>
      <c r="S109" s="24">
        <f>(SIN(PI()*(D108+E108/60)/180))*(SIN(PI()*(D110+E110/60)/180))</f>
        <v>0.80284053187347415</v>
      </c>
      <c r="T109" s="24">
        <f>(COS(PI()*(D108+E108/60)/180))*(COS(PI()*(D110+E110/60)/180))</f>
        <v>0.19715946785575483</v>
      </c>
      <c r="U109" s="24">
        <f>COS(PI()*(F108-F110+(G108-G110)/60)/180)</f>
        <v>0.99999995563687316</v>
      </c>
    </row>
    <row r="110" spans="2:21" s="23" customFormat="1" ht="15">
      <c r="B110" s="194">
        <v>53</v>
      </c>
      <c r="C110" s="199" t="s">
        <v>143</v>
      </c>
      <c r="D110" s="216">
        <v>63</v>
      </c>
      <c r="E110" s="130">
        <v>38.375999999999998</v>
      </c>
      <c r="F110" s="131">
        <v>51</v>
      </c>
      <c r="G110" s="217">
        <v>53.015000000000001</v>
      </c>
      <c r="H110" s="226">
        <v>129</v>
      </c>
      <c r="I110" s="249"/>
      <c r="J110" s="18"/>
      <c r="K110" s="250">
        <f>J109+K108</f>
        <v>110.30331000477247</v>
      </c>
      <c r="L110" s="254"/>
      <c r="M110" s="249"/>
      <c r="N110" s="18"/>
      <c r="O110" s="250">
        <f>N109+O108</f>
        <v>112.50937620486791</v>
      </c>
      <c r="P110" s="261"/>
      <c r="Q110" s="96"/>
      <c r="R110" s="52"/>
    </row>
    <row r="111" spans="2:21" s="23" customFormat="1" ht="15">
      <c r="B111" s="194"/>
      <c r="C111" s="198"/>
      <c r="D111" s="214"/>
      <c r="E111" s="119"/>
      <c r="F111" s="120"/>
      <c r="G111" s="215"/>
      <c r="H111" s="227"/>
      <c r="I111" s="247">
        <f>(180/PI())*(60*ATAN((SQRT(1-(S111+(T111*U111))^2))/(S111+(T111*U111))))</f>
        <v>0.55857148218722008</v>
      </c>
      <c r="J111" s="19">
        <f>I111*1.852</f>
        <v>1.0344743850107316</v>
      </c>
      <c r="K111" s="248"/>
      <c r="L111" s="253">
        <v>2</v>
      </c>
      <c r="M111" s="247">
        <f>SUM((I111/100)*(100+L111))</f>
        <v>0.56974291183096448</v>
      </c>
      <c r="N111" s="19">
        <f>M111*1.852</f>
        <v>1.0551638727109462</v>
      </c>
      <c r="O111" s="248"/>
      <c r="P111" s="260" t="s">
        <v>22</v>
      </c>
      <c r="Q111" s="96" t="s">
        <v>23</v>
      </c>
      <c r="R111" s="52"/>
      <c r="S111" s="24">
        <f>(SIN(PI()*(D110+E110/60)/180))*(SIN(PI()*(D112+E112/60)/180))</f>
        <v>0.80284053187347415</v>
      </c>
      <c r="T111" s="24">
        <f>(COS(PI()*(D110+E110/60)/180))*(COS(PI()*(D112+E112/60)/180))</f>
        <v>0.19715946785575483</v>
      </c>
      <c r="U111" s="24">
        <f>COS(PI()*(F110-F112+(G110-G112)/60)/180)</f>
        <v>0.99999993442158186</v>
      </c>
    </row>
    <row r="112" spans="2:21" s="23" customFormat="1" ht="15">
      <c r="B112" s="194">
        <v>54</v>
      </c>
      <c r="C112" s="199" t="s">
        <v>144</v>
      </c>
      <c r="D112" s="216">
        <v>63</v>
      </c>
      <c r="E112" s="130">
        <v>38.295999999999999</v>
      </c>
      <c r="F112" s="131">
        <v>51</v>
      </c>
      <c r="G112" s="217">
        <v>54.26</v>
      </c>
      <c r="H112" s="226">
        <v>110</v>
      </c>
      <c r="I112" s="249"/>
      <c r="J112" s="18"/>
      <c r="K112" s="250">
        <f>J111+K110</f>
        <v>111.3377843897832</v>
      </c>
      <c r="L112" s="254"/>
      <c r="M112" s="249"/>
      <c r="N112" s="18"/>
      <c r="O112" s="250">
        <f>N111+O110</f>
        <v>113.56454007757885</v>
      </c>
      <c r="P112" s="261"/>
      <c r="Q112" s="96"/>
      <c r="R112" s="52"/>
    </row>
    <row r="113" spans="2:21" s="23" customFormat="1" ht="15">
      <c r="B113" s="194"/>
      <c r="C113" s="198"/>
      <c r="D113" s="214"/>
      <c r="E113" s="119"/>
      <c r="F113" s="120"/>
      <c r="G113" s="215"/>
      <c r="H113" s="227"/>
      <c r="I113" s="247">
        <f>(180/PI())*(60*ATAN((SQRT(1-(S113+(T113*U113))^2))/(S113+(T113*U113))))</f>
        <v>0.88216729538004013</v>
      </c>
      <c r="J113" s="19">
        <f>I113*1.852</f>
        <v>1.6337738310438343</v>
      </c>
      <c r="K113" s="248"/>
      <c r="L113" s="253">
        <v>2</v>
      </c>
      <c r="M113" s="247">
        <f>SUM((I113/100)*(100+L113))</f>
        <v>0.89981064128764088</v>
      </c>
      <c r="N113" s="19">
        <f>M113*1.852</f>
        <v>1.6664493076647109</v>
      </c>
      <c r="O113" s="248"/>
      <c r="P113" s="260" t="s">
        <v>22</v>
      </c>
      <c r="Q113" s="96" t="s">
        <v>23</v>
      </c>
      <c r="R113" s="52"/>
      <c r="S113" s="24">
        <f>(SIN(PI()*(D112+E112/60)/180))*(SIN(PI()*(D114+E114/60)/180))</f>
        <v>0.80280129631972663</v>
      </c>
      <c r="T113" s="24">
        <f>(COS(PI()*(D112+E112/60)/180))*(COS(PI()*(D114+E114/60)/180))</f>
        <v>0.19719870084221211</v>
      </c>
      <c r="U113" s="24">
        <f>COS(PI()*(F112-F114+(G112-G114)/60)/180)</f>
        <v>0.99999984742894221</v>
      </c>
    </row>
    <row r="114" spans="2:21" s="23" customFormat="1" ht="15">
      <c r="B114" s="194">
        <v>55</v>
      </c>
      <c r="C114" s="199" t="s">
        <v>145</v>
      </c>
      <c r="D114" s="216">
        <v>63</v>
      </c>
      <c r="E114" s="130">
        <v>38.036999999999999</v>
      </c>
      <c r="F114" s="131">
        <v>51</v>
      </c>
      <c r="G114" s="217">
        <v>56.158999999999999</v>
      </c>
      <c r="H114" s="226">
        <v>125</v>
      </c>
      <c r="I114" s="249"/>
      <c r="J114" s="18"/>
      <c r="K114" s="250">
        <f>J113+K112</f>
        <v>112.97155822082703</v>
      </c>
      <c r="L114" s="254"/>
      <c r="M114" s="249"/>
      <c r="N114" s="18"/>
      <c r="O114" s="250">
        <f>N113+O112</f>
        <v>115.23098938524356</v>
      </c>
      <c r="P114" s="261"/>
      <c r="Q114" s="96"/>
      <c r="R114" s="52"/>
    </row>
    <row r="115" spans="2:21" s="23" customFormat="1" ht="15">
      <c r="B115" s="194"/>
      <c r="C115" s="198"/>
      <c r="D115" s="214"/>
      <c r="E115" s="119"/>
      <c r="F115" s="120"/>
      <c r="G115" s="215"/>
      <c r="H115" s="227"/>
      <c r="I115" s="247">
        <f>(180/PI())*(60*ATAN((SQRT(1-(S115+(T115*U115))^2))/(S115+(T115*U115))))</f>
        <v>0.99143697499008743</v>
      </c>
      <c r="J115" s="19">
        <f>I115*1.852</f>
        <v>1.8361412776816419</v>
      </c>
      <c r="K115" s="248"/>
      <c r="L115" s="253">
        <v>2</v>
      </c>
      <c r="M115" s="247">
        <f>SUM((I115/100)*(100+L115))</f>
        <v>1.0112657144898893</v>
      </c>
      <c r="N115" s="19">
        <f>M115*1.852</f>
        <v>1.8728641032352751</v>
      </c>
      <c r="O115" s="248"/>
      <c r="P115" s="260" t="s">
        <v>22</v>
      </c>
      <c r="Q115" s="96" t="s">
        <v>23</v>
      </c>
      <c r="R115" s="52"/>
      <c r="S115" s="24">
        <f>(SIN(PI()*(D114+E114/60)/180))*(SIN(PI()*(D116+E116/60)/180))</f>
        <v>0.8026872706027679</v>
      </c>
      <c r="T115" s="24">
        <f>(COS(PI()*(D114+E114/60)/180))*(COS(PI()*(D116+E116/60)/180))</f>
        <v>0.19731270709771401</v>
      </c>
      <c r="U115" s="24">
        <f>COS(PI()*(F114-F116+(G114-G116)/60)/180)</f>
        <v>0.99999990225165625</v>
      </c>
    </row>
    <row r="116" spans="2:21" s="23" customFormat="1" ht="15">
      <c r="B116" s="194">
        <v>56</v>
      </c>
      <c r="C116" s="199" t="s">
        <v>146</v>
      </c>
      <c r="D116" s="216">
        <v>63</v>
      </c>
      <c r="E116" s="130">
        <v>37.311</v>
      </c>
      <c r="F116" s="131">
        <v>51</v>
      </c>
      <c r="G116" s="217">
        <v>57.679000000000002</v>
      </c>
      <c r="H116" s="226">
        <v>151</v>
      </c>
      <c r="I116" s="249"/>
      <c r="J116" s="18"/>
      <c r="K116" s="250">
        <f>J115+K114</f>
        <v>114.80769949850868</v>
      </c>
      <c r="L116" s="254"/>
      <c r="M116" s="249"/>
      <c r="N116" s="18"/>
      <c r="O116" s="250">
        <f>N115+O114</f>
        <v>117.10385348847883</v>
      </c>
      <c r="P116" s="261"/>
      <c r="Q116" s="96"/>
      <c r="R116" s="52"/>
    </row>
    <row r="117" spans="2:21" s="23" customFormat="1" ht="15">
      <c r="B117" s="194"/>
      <c r="C117" s="198"/>
      <c r="D117" s="214"/>
      <c r="E117" s="119"/>
      <c r="F117" s="120"/>
      <c r="G117" s="215"/>
      <c r="H117" s="227"/>
      <c r="I117" s="247">
        <f>(180/PI())*(60*ATAN((SQRT(1-(S117+(T117*U117))^2))/(S117+(T117*U117))))</f>
        <v>3.342474928247587</v>
      </c>
      <c r="J117" s="19">
        <f>I117*1.852</f>
        <v>6.1902635671145312</v>
      </c>
      <c r="K117" s="248"/>
      <c r="L117" s="253">
        <v>2</v>
      </c>
      <c r="M117" s="247">
        <f>SUM((I117/100)*(100+L117))</f>
        <v>3.4093244268125389</v>
      </c>
      <c r="N117" s="19">
        <f>M117*1.852</f>
        <v>6.314068838456822</v>
      </c>
      <c r="O117" s="248"/>
      <c r="P117" s="260" t="s">
        <v>22</v>
      </c>
      <c r="Q117" s="96" t="s">
        <v>23</v>
      </c>
      <c r="R117" s="52"/>
      <c r="S117" s="24">
        <f>(SIN(PI()*(D116+E116/60)/180))*(SIN(PI()*(D126+E126/60)/180))</f>
        <v>0.80221949840498075</v>
      </c>
      <c r="T117" s="24">
        <f>(COS(PI()*(D116+E116/60)/180))*(COS(PI()*(D126+E126/60)/180))</f>
        <v>0.19778003778452941</v>
      </c>
      <c r="U117" s="24">
        <f>COS(PI()*(F116-F126+(G116-G126)/60)/180)</f>
        <v>0.99999995520258178</v>
      </c>
    </row>
    <row r="118" spans="2:21" s="23" customFormat="1" ht="15">
      <c r="B118" s="194">
        <v>57</v>
      </c>
      <c r="C118" s="199" t="s">
        <v>147</v>
      </c>
      <c r="D118" s="216">
        <v>63</v>
      </c>
      <c r="E118" s="130">
        <v>36.918999999999997</v>
      </c>
      <c r="F118" s="131">
        <v>51</v>
      </c>
      <c r="G118" s="217">
        <v>57.613</v>
      </c>
      <c r="H118" s="226">
        <v>111</v>
      </c>
      <c r="I118" s="249"/>
      <c r="J118" s="18"/>
      <c r="K118" s="250">
        <f>J117+K116</f>
        <v>120.99796306562321</v>
      </c>
      <c r="L118" s="254"/>
      <c r="M118" s="249"/>
      <c r="N118" s="18"/>
      <c r="O118" s="250">
        <f>N117+O116</f>
        <v>123.41792232693565</v>
      </c>
      <c r="P118" s="261"/>
      <c r="Q118" s="96"/>
      <c r="R118" s="52"/>
    </row>
    <row r="119" spans="2:21" s="23" customFormat="1" ht="15">
      <c r="B119" s="194"/>
      <c r="C119" s="198"/>
      <c r="D119" s="214"/>
      <c r="E119" s="119"/>
      <c r="F119" s="120"/>
      <c r="G119" s="215"/>
      <c r="H119" s="227"/>
      <c r="I119" s="247">
        <f>(180/PI())*(60*ATAN((SQRT(1-(S119+(T119*U119))^2))/(S119+(T119*U119))))</f>
        <v>1.3953031298148182</v>
      </c>
      <c r="J119" s="19">
        <f>I119*1.852</f>
        <v>2.5841013964170436</v>
      </c>
      <c r="K119" s="248"/>
      <c r="L119" s="253">
        <v>2</v>
      </c>
      <c r="M119" s="247">
        <f>SUM((I119/100)*(100+L119))</f>
        <v>1.4232091924111145</v>
      </c>
      <c r="N119" s="19">
        <f>M119*1.852</f>
        <v>2.6357834243453842</v>
      </c>
      <c r="O119" s="248"/>
      <c r="P119" s="260" t="s">
        <v>22</v>
      </c>
      <c r="Q119" s="96" t="s">
        <v>23</v>
      </c>
      <c r="R119" s="52"/>
      <c r="S119" s="24">
        <f>(SIN(PI()*(D118+E118/60)/180))*(SIN(PI()*(D120+E120/60)/180))</f>
        <v>0.8023632362880323</v>
      </c>
      <c r="T119" s="24">
        <f>(COS(PI()*(D118+E118/60)/180))*(COS(PI()*(D120+E120/60)/180))</f>
        <v>0.19763669352540722</v>
      </c>
      <c r="U119" s="24">
        <f>COS(PI()*(F118-F120+(G118-G120)/60)/180)</f>
        <v>0.99999993836366963</v>
      </c>
    </row>
    <row r="120" spans="2:21" s="23" customFormat="1" ht="15">
      <c r="B120" s="194">
        <v>58</v>
      </c>
      <c r="C120" s="199" t="s">
        <v>148</v>
      </c>
      <c r="D120" s="216">
        <v>63</v>
      </c>
      <c r="E120" s="130">
        <v>35.631</v>
      </c>
      <c r="F120" s="131">
        <v>51</v>
      </c>
      <c r="G120" s="217">
        <v>56.405999999999999</v>
      </c>
      <c r="H120" s="226">
        <v>160</v>
      </c>
      <c r="I120" s="249"/>
      <c r="J120" s="18"/>
      <c r="K120" s="250">
        <f>J119+K118</f>
        <v>123.58206446204025</v>
      </c>
      <c r="L120" s="254"/>
      <c r="M120" s="249"/>
      <c r="N120" s="18"/>
      <c r="O120" s="250">
        <f>N119+O118</f>
        <v>126.05370575128104</v>
      </c>
      <c r="P120" s="261"/>
      <c r="Q120" s="96"/>
      <c r="R120" s="52"/>
    </row>
    <row r="121" spans="2:21" s="23" customFormat="1" ht="15">
      <c r="B121" s="194"/>
      <c r="C121" s="198"/>
      <c r="D121" s="214"/>
      <c r="E121" s="119"/>
      <c r="F121" s="120"/>
      <c r="G121" s="215"/>
      <c r="H121" s="227"/>
      <c r="I121" s="247">
        <f>(180/PI())*(60*ATAN((SQRT(1-(S121+(T121*U121))^2))/(S121+(T121*U121))))</f>
        <v>0.59499023054972389</v>
      </c>
      <c r="J121" s="19">
        <f>I121*1.852</f>
        <v>1.1019219069780888</v>
      </c>
      <c r="K121" s="248"/>
      <c r="L121" s="253">
        <v>2</v>
      </c>
      <c r="M121" s="247">
        <f>SUM((I121/100)*(100+L121))</f>
        <v>0.60689003516071838</v>
      </c>
      <c r="N121" s="19">
        <f>M121*1.852</f>
        <v>1.1239603451176505</v>
      </c>
      <c r="O121" s="248"/>
      <c r="P121" s="260" t="s">
        <v>22</v>
      </c>
      <c r="Q121" s="96" t="s">
        <v>23</v>
      </c>
      <c r="R121" s="52"/>
      <c r="S121" s="24">
        <f>(SIN(PI()*(D120+E120/60)/180))*(SIN(PI()*(D122+E122/60)/180))</f>
        <v>0.80215634133175329</v>
      </c>
      <c r="T121" s="24">
        <f>(COS(PI()*(D120+E120/60)/180))*(COS(PI()*(D122+E122/60)/180))</f>
        <v>0.19784364817569969</v>
      </c>
      <c r="U121" s="24">
        <f>COS(PI()*(F120-F122+(G120-G122)/60)/180)</f>
        <v>0.99999997733037171</v>
      </c>
    </row>
    <row r="122" spans="2:21" s="23" customFormat="1" ht="15">
      <c r="B122" s="194">
        <v>59</v>
      </c>
      <c r="C122" s="199" t="s">
        <v>149</v>
      </c>
      <c r="D122" s="216">
        <v>63</v>
      </c>
      <c r="E122" s="130">
        <v>35.133000000000003</v>
      </c>
      <c r="F122" s="131">
        <v>51</v>
      </c>
      <c r="G122" s="217">
        <v>55.673999999999999</v>
      </c>
      <c r="H122" s="226">
        <v>160</v>
      </c>
      <c r="I122" s="249"/>
      <c r="J122" s="18"/>
      <c r="K122" s="250">
        <f>J121+K120</f>
        <v>124.68398636901834</v>
      </c>
      <c r="L122" s="254"/>
      <c r="M122" s="249"/>
      <c r="N122" s="18"/>
      <c r="O122" s="250">
        <f>N121+O120</f>
        <v>127.1776660963987</v>
      </c>
      <c r="P122" s="261"/>
      <c r="Q122" s="96" t="s">
        <v>150</v>
      </c>
      <c r="R122" s="52"/>
    </row>
    <row r="123" spans="2:21" s="23" customFormat="1" ht="15">
      <c r="B123" s="194"/>
      <c r="C123" s="198"/>
      <c r="D123" s="214"/>
      <c r="E123" s="119"/>
      <c r="F123" s="120"/>
      <c r="G123" s="215"/>
      <c r="H123" s="227"/>
      <c r="I123" s="247">
        <f>(180/PI())*(60*ATAN((SQRT(1-(S123+(T123*U123))^2))/(S123+(T123*U123))))</f>
        <v>0.61106480239229533</v>
      </c>
      <c r="J123" s="19">
        <f>I123*1.852</f>
        <v>1.1316920140305311</v>
      </c>
      <c r="K123" s="248"/>
      <c r="L123" s="253">
        <v>2</v>
      </c>
      <c r="M123" s="247">
        <f>SUM((I123/100)*(100+L123))</f>
        <v>0.62328609844014127</v>
      </c>
      <c r="N123" s="19">
        <f>M123*1.852</f>
        <v>1.1543258543111417</v>
      </c>
      <c r="O123" s="248"/>
      <c r="P123" s="260" t="s">
        <v>22</v>
      </c>
      <c r="Q123" s="96" t="s">
        <v>23</v>
      </c>
      <c r="R123" s="52"/>
      <c r="S123" s="24">
        <f>(SIN(PI()*(D122+E122/60)/180))*(SIN(PI()*(D124+E124/60)/180))</f>
        <v>0.80202780961297315</v>
      </c>
      <c r="T123" s="24">
        <f>(COS(PI()*(D122+E122/60)/180))*(COS(PI()*(D124+E124/60)/180))</f>
        <v>0.19797217459257127</v>
      </c>
      <c r="U123" s="24">
        <f>COS(PI()*(F122-F124+(G122-G124)/60)/180)</f>
        <v>0.99999999998307676</v>
      </c>
    </row>
    <row r="124" spans="2:21" s="23" customFormat="1" ht="15">
      <c r="B124" s="194">
        <v>60</v>
      </c>
      <c r="C124" s="199" t="s">
        <v>151</v>
      </c>
      <c r="D124" s="216">
        <v>63</v>
      </c>
      <c r="E124" s="130">
        <v>34.521999999999998</v>
      </c>
      <c r="F124" s="131">
        <v>51</v>
      </c>
      <c r="G124" s="217">
        <v>55.694000000000003</v>
      </c>
      <c r="H124" s="226">
        <v>300</v>
      </c>
      <c r="I124" s="249"/>
      <c r="J124" s="18"/>
      <c r="K124" s="250">
        <f>J123+K122</f>
        <v>125.81567838304888</v>
      </c>
      <c r="L124" s="254"/>
      <c r="M124" s="249"/>
      <c r="N124" s="18"/>
      <c r="O124" s="250">
        <f>N123+O122</f>
        <v>128.33199195070983</v>
      </c>
      <c r="P124" s="261"/>
      <c r="Q124" s="96" t="s">
        <v>23</v>
      </c>
      <c r="R124" s="52"/>
    </row>
    <row r="125" spans="2:21" s="23" customFormat="1" ht="15">
      <c r="B125" s="194"/>
      <c r="C125" s="198"/>
      <c r="D125" s="214"/>
      <c r="E125" s="119"/>
      <c r="F125" s="120"/>
      <c r="G125" s="215"/>
      <c r="H125" s="227"/>
      <c r="I125" s="247">
        <f>(180/PI())*(60*ATAN((SQRT(1-(S125+(T125*U125))^2))/(S125+(T125*U125))))</f>
        <v>0.67345225543070075</v>
      </c>
      <c r="J125" s="19">
        <f>I125*1.852</f>
        <v>1.2472335770576579</v>
      </c>
      <c r="K125" s="248"/>
      <c r="L125" s="253">
        <v>2</v>
      </c>
      <c r="M125" s="247">
        <f>SUM((I125/100)*(100+L125))</f>
        <v>0.68692130053931477</v>
      </c>
      <c r="N125" s="19">
        <f>M125*1.852</f>
        <v>1.2721782485988111</v>
      </c>
      <c r="O125" s="248"/>
      <c r="P125" s="260" t="s">
        <v>57</v>
      </c>
      <c r="Q125" s="96" t="s">
        <v>23</v>
      </c>
      <c r="R125" s="52"/>
      <c r="S125" s="24">
        <f>(SIN(PI()*(D124+E124/60)/180))*(SIN(PI()*(D126+E126/60)/180))</f>
        <v>0.80189646870664522</v>
      </c>
      <c r="T125" s="24">
        <f>(COS(PI()*(D124+E124/60)/180))*(COS(PI()*(D126+E126/60)/180))</f>
        <v>0.19810351976510845</v>
      </c>
      <c r="U125" s="24">
        <f>COS(PI()*(F124-F126+(G124-G126)/60)/180)</f>
        <v>0.99999996133321889</v>
      </c>
    </row>
    <row r="126" spans="2:21" s="23" customFormat="1" ht="15">
      <c r="B126" s="194">
        <v>61</v>
      </c>
      <c r="C126" s="199" t="s">
        <v>152</v>
      </c>
      <c r="D126" s="216">
        <v>63</v>
      </c>
      <c r="E126" s="130">
        <v>34</v>
      </c>
      <c r="F126" s="131">
        <v>51</v>
      </c>
      <c r="G126" s="217">
        <v>56.65</v>
      </c>
      <c r="H126" s="226">
        <v>596</v>
      </c>
      <c r="I126" s="249"/>
      <c r="J126" s="18"/>
      <c r="K126" s="250">
        <f>J125+K124</f>
        <v>127.06291196010653</v>
      </c>
      <c r="L126" s="254"/>
      <c r="M126" s="249"/>
      <c r="N126" s="18"/>
      <c r="O126" s="250">
        <f>N125+O124</f>
        <v>129.60417019930864</v>
      </c>
      <c r="P126" s="261"/>
      <c r="Q126" s="96" t="s">
        <v>153</v>
      </c>
      <c r="R126" s="52"/>
    </row>
    <row r="127" spans="2:21" s="23" customFormat="1" ht="15">
      <c r="B127" s="194"/>
      <c r="C127" s="198"/>
      <c r="D127" s="214"/>
      <c r="E127" s="119"/>
      <c r="F127" s="120"/>
      <c r="G127" s="215"/>
      <c r="H127" s="227"/>
      <c r="I127" s="247">
        <f>(180/PI())*(60*ATAN((SQRT(1-(S127+(T127*U127))^2))/(S127+(T127*U127))))</f>
        <v>0.6009608785798265</v>
      </c>
      <c r="J127" s="19">
        <f>I127*1.852</f>
        <v>1.1129795471298387</v>
      </c>
      <c r="K127" s="248"/>
      <c r="L127" s="253">
        <v>2</v>
      </c>
      <c r="M127" s="247">
        <f>SUM((I127/100)*(100+L127))</f>
        <v>0.61298009615142302</v>
      </c>
      <c r="N127" s="19">
        <f>M127*1.852</f>
        <v>1.1352391380724354</v>
      </c>
      <c r="O127" s="248"/>
      <c r="P127" s="260" t="s">
        <v>57</v>
      </c>
      <c r="Q127" s="96" t="s">
        <v>23</v>
      </c>
      <c r="R127" s="52"/>
      <c r="S127" s="24">
        <f>(SIN(PI()*(D126+E126/60)/180))*(SIN(PI()*(D128+E128/60)/180))</f>
        <v>0.80183595057885448</v>
      </c>
      <c r="T127" s="24">
        <f>(COS(PI()*(D126+E126/60)/180))*(COS(PI()*(D128+E128/60)/180))</f>
        <v>0.19816404942114543</v>
      </c>
      <c r="U127" s="24">
        <f>COS(PI()*(F126-F128+(G126-G128)/60)/180)</f>
        <v>0.99999992289371664</v>
      </c>
    </row>
    <row r="128" spans="2:21" s="23" customFormat="1" ht="15">
      <c r="B128" s="194">
        <v>62</v>
      </c>
      <c r="C128" s="199" t="s">
        <v>154</v>
      </c>
      <c r="D128" s="216">
        <v>63</v>
      </c>
      <c r="E128" s="130">
        <v>34</v>
      </c>
      <c r="F128" s="131">
        <v>51</v>
      </c>
      <c r="G128" s="217">
        <v>58</v>
      </c>
      <c r="H128" s="226">
        <v>608</v>
      </c>
      <c r="I128" s="249"/>
      <c r="J128" s="18"/>
      <c r="K128" s="250">
        <f>J127+K126</f>
        <v>128.17589150723637</v>
      </c>
      <c r="L128" s="254"/>
      <c r="M128" s="249"/>
      <c r="N128" s="18"/>
      <c r="O128" s="250">
        <f>N127+O126</f>
        <v>130.73940933738106</v>
      </c>
      <c r="P128" s="261"/>
      <c r="Q128" s="96"/>
      <c r="R128" s="52"/>
    </row>
    <row r="129" spans="2:21" s="23" customFormat="1" ht="15">
      <c r="B129" s="194"/>
      <c r="C129" s="198"/>
      <c r="D129" s="214"/>
      <c r="E129" s="119"/>
      <c r="F129" s="120"/>
      <c r="G129" s="215"/>
      <c r="H129" s="227"/>
      <c r="I129" s="247">
        <f>(180/PI())*(60*ATAN((SQRT(1-(S129+(T129*U129))^2))/(S129+(T129*U129))))</f>
        <v>6.5945568490658273</v>
      </c>
      <c r="J129" s="19">
        <f>I129*1.852</f>
        <v>12.213119284469913</v>
      </c>
      <c r="K129" s="248"/>
      <c r="L129" s="253">
        <v>2</v>
      </c>
      <c r="M129" s="247">
        <f>SUM((I129/100)*(100+L129))</f>
        <v>6.7264479860471438</v>
      </c>
      <c r="N129" s="19">
        <f>M129*1.852</f>
        <v>12.457381670159311</v>
      </c>
      <c r="O129" s="248"/>
      <c r="P129" s="260" t="s">
        <v>57</v>
      </c>
      <c r="Q129" s="96" t="s">
        <v>23</v>
      </c>
      <c r="R129" s="52"/>
      <c r="S129" s="24">
        <f>(SIN(PI()*(D128+E128/60)/180))*(SIN(PI()*(D130+E130/60)/180))</f>
        <v>0.80187073337149928</v>
      </c>
      <c r="T129" s="24">
        <f>(COS(PI()*(D128+E128/60)/180))*(COS(PI()*(D130+E130/60)/180))</f>
        <v>0.198129262820783</v>
      </c>
      <c r="U129" s="24">
        <f>COS(PI()*(F128-F130+(G128-G130)/60)/180)</f>
        <v>0.9999907328754758</v>
      </c>
    </row>
    <row r="130" spans="2:21" s="23" customFormat="1" ht="15">
      <c r="B130" s="194">
        <v>63</v>
      </c>
      <c r="C130" s="202" t="s">
        <v>155</v>
      </c>
      <c r="D130" s="220">
        <v>63</v>
      </c>
      <c r="E130" s="140">
        <v>34.299999999999997</v>
      </c>
      <c r="F130" s="141">
        <v>52</v>
      </c>
      <c r="G130" s="221">
        <v>12.8</v>
      </c>
      <c r="H130" s="229">
        <v>505</v>
      </c>
      <c r="I130" s="249"/>
      <c r="J130" s="18"/>
      <c r="K130" s="250">
        <f>J129+K128</f>
        <v>140.38901079170628</v>
      </c>
      <c r="L130" s="254"/>
      <c r="M130" s="249"/>
      <c r="N130" s="18"/>
      <c r="O130" s="250">
        <f>N129+O128</f>
        <v>143.19679100754038</v>
      </c>
      <c r="P130" s="261"/>
      <c r="Q130" s="96"/>
      <c r="R130" s="52"/>
    </row>
    <row r="131" spans="2:21" s="23" customFormat="1" ht="15">
      <c r="B131" s="194"/>
      <c r="C131" s="198"/>
      <c r="D131" s="214"/>
      <c r="E131" s="119"/>
      <c r="F131" s="120"/>
      <c r="G131" s="215"/>
      <c r="H131" s="227"/>
      <c r="I131" s="247">
        <f>J131/1.852</f>
        <v>0.22840172786177104</v>
      </c>
      <c r="J131" s="19">
        <v>0.42299999999999999</v>
      </c>
      <c r="K131" s="248"/>
      <c r="L131" s="253">
        <v>2</v>
      </c>
      <c r="M131" s="247">
        <f>SUM((I131/100)*(100+L131))</f>
        <v>0.23296976241900644</v>
      </c>
      <c r="N131" s="19">
        <f>M131*1.852</f>
        <v>0.43145999999999995</v>
      </c>
      <c r="O131" s="248"/>
      <c r="P131" s="260" t="s">
        <v>57</v>
      </c>
      <c r="Q131" s="96" t="s">
        <v>23</v>
      </c>
      <c r="R131" s="52"/>
      <c r="S131" s="24">
        <f>(SIN(PI()*(D130+E130/60)/180))*(SIN(PI()*(D132+E132/60)/180))</f>
        <v>0.80189392358434974</v>
      </c>
      <c r="T131" s="24">
        <f>(COS(PI()*(D130+E130/60)/180))*(COS(PI()*(D132+E132/60)/180))</f>
        <v>0.19810607599257055</v>
      </c>
      <c r="U131" s="24">
        <f>COS(PI()*(F130-F132+(G130-G132)/60)/180)</f>
        <v>0.99999993907651663</v>
      </c>
    </row>
    <row r="132" spans="2:21" s="23" customFormat="1" ht="15">
      <c r="B132" s="194">
        <v>64</v>
      </c>
      <c r="C132" s="199" t="s">
        <v>156</v>
      </c>
      <c r="D132" s="216">
        <v>63</v>
      </c>
      <c r="E132" s="130">
        <v>34.200000000000003</v>
      </c>
      <c r="F132" s="131">
        <v>52</v>
      </c>
      <c r="G132" s="217">
        <v>14</v>
      </c>
      <c r="H132" s="226">
        <v>505</v>
      </c>
      <c r="I132" s="249"/>
      <c r="J132" s="18"/>
      <c r="K132" s="250">
        <f>J131+K130</f>
        <v>140.81201079170629</v>
      </c>
      <c r="L132" s="254"/>
      <c r="M132" s="249"/>
      <c r="N132" s="18"/>
      <c r="O132" s="250">
        <f>N131+O130</f>
        <v>143.62825100754037</v>
      </c>
      <c r="P132" s="261"/>
      <c r="Q132" s="96"/>
      <c r="R132" s="52"/>
    </row>
    <row r="133" spans="2:21" s="23" customFormat="1" ht="15">
      <c r="B133" s="194"/>
      <c r="C133" s="198"/>
      <c r="D133" s="214"/>
      <c r="E133" s="119"/>
      <c r="F133" s="120"/>
      <c r="G133" s="215"/>
      <c r="H133" s="227"/>
      <c r="I133" s="247">
        <v>0</v>
      </c>
      <c r="J133" s="19">
        <f>I133*1.852</f>
        <v>0</v>
      </c>
      <c r="K133" s="248"/>
      <c r="L133" s="253">
        <v>2</v>
      </c>
      <c r="M133" s="247">
        <f>SUM((I133/100)*(100+L133))</f>
        <v>0</v>
      </c>
      <c r="N133" s="19">
        <f>M133*1.852</f>
        <v>0</v>
      </c>
      <c r="O133" s="248"/>
      <c r="P133" s="260" t="s">
        <v>57</v>
      </c>
      <c r="Q133" s="96" t="s">
        <v>23</v>
      </c>
      <c r="R133" s="52"/>
      <c r="S133" s="24">
        <f>(SIN(PI()*(D132+E132/60)/180))*(SIN(PI()*(D134+E134/60)/180))</f>
        <v>0.80185913978578183</v>
      </c>
      <c r="T133" s="24">
        <f>(COS(PI()*(D132+E132/60)/180))*(COS(PI()*(D134+E134/60)/180))</f>
        <v>0.19814085852189917</v>
      </c>
      <c r="U133" s="24">
        <f>COS(PI()*(F132-F134+(G132-G134)/60)/180)</f>
        <v>0.99999995769202532</v>
      </c>
    </row>
    <row r="134" spans="2:21" s="23" customFormat="1" ht="15">
      <c r="B134" s="194">
        <v>65</v>
      </c>
      <c r="C134" s="199" t="s">
        <v>157</v>
      </c>
      <c r="D134" s="216">
        <v>63</v>
      </c>
      <c r="E134" s="130">
        <v>34</v>
      </c>
      <c r="F134" s="131">
        <v>52</v>
      </c>
      <c r="G134" s="217">
        <v>15</v>
      </c>
      <c r="H134" s="226">
        <v>495</v>
      </c>
      <c r="I134" s="249"/>
      <c r="J134" s="18"/>
      <c r="K134" s="250">
        <f>J133+K132</f>
        <v>140.81201079170629</v>
      </c>
      <c r="L134" s="254"/>
      <c r="M134" s="249"/>
      <c r="N134" s="18"/>
      <c r="O134" s="250">
        <f>N133+O132</f>
        <v>143.62825100754037</v>
      </c>
      <c r="P134" s="261"/>
      <c r="Q134" s="96"/>
      <c r="R134" s="52"/>
    </row>
    <row r="135" spans="2:21" s="23" customFormat="1" ht="15">
      <c r="B135" s="194"/>
      <c r="C135" s="198"/>
      <c r="D135" s="214"/>
      <c r="E135" s="119"/>
      <c r="F135" s="120"/>
      <c r="G135" s="215"/>
      <c r="H135" s="227"/>
      <c r="I135" s="247">
        <f>(180/PI())*(60*ATAN((SQRT(1-(S135+(T135*U135))^2))/(S135+(T135*U135))))</f>
        <v>1.9119324759340168</v>
      </c>
      <c r="J135" s="19">
        <f>I135*1.852</f>
        <v>3.5408989454297992</v>
      </c>
      <c r="K135" s="248"/>
      <c r="L135" s="253">
        <v>2</v>
      </c>
      <c r="M135" s="247">
        <f>SUM((I135/100)*(100+L135))</f>
        <v>1.950171125452697</v>
      </c>
      <c r="N135" s="19">
        <f>M135*1.852</f>
        <v>3.6117169243383951</v>
      </c>
      <c r="O135" s="248"/>
      <c r="P135" s="260" t="s">
        <v>57</v>
      </c>
      <c r="Q135" s="96" t="s">
        <v>23</v>
      </c>
      <c r="R135" s="52"/>
      <c r="S135" s="24">
        <f>(SIN(PI()*(D134+E134/60)/180))*(SIN(PI()*(D136+E136/60)/180))</f>
        <v>0.8017431666126863</v>
      </c>
      <c r="T135" s="24">
        <f>(COS(PI()*(D134+E134/60)/180))*(COS(PI()*(D136+E136/60)/180))</f>
        <v>0.19825680631020981</v>
      </c>
      <c r="U135" s="24">
        <f>COS(PI()*(F134-F136+(G134-G136)/60)/180)</f>
        <v>0.99999935649576976</v>
      </c>
    </row>
    <row r="136" spans="2:21" s="23" customFormat="1" ht="15">
      <c r="B136" s="194">
        <v>66</v>
      </c>
      <c r="C136" s="199" t="s">
        <v>158</v>
      </c>
      <c r="D136" s="216">
        <v>63</v>
      </c>
      <c r="E136" s="130">
        <v>33.200000000000003</v>
      </c>
      <c r="F136" s="131">
        <v>52</v>
      </c>
      <c r="G136" s="217">
        <v>18.899999999999999</v>
      </c>
      <c r="H136" s="226">
        <v>478</v>
      </c>
      <c r="I136" s="249"/>
      <c r="J136" s="18"/>
      <c r="K136" s="250">
        <f>J135+K134</f>
        <v>144.35290973713609</v>
      </c>
      <c r="L136" s="254"/>
      <c r="M136" s="249"/>
      <c r="N136" s="18"/>
      <c r="O136" s="250">
        <f>N135+O134</f>
        <v>147.23996793187877</v>
      </c>
      <c r="P136" s="261"/>
      <c r="Q136" s="96"/>
      <c r="R136" s="52"/>
    </row>
    <row r="137" spans="2:21" s="23" customFormat="1" ht="15">
      <c r="B137" s="194"/>
      <c r="C137" s="198"/>
      <c r="D137" s="214"/>
      <c r="E137" s="119"/>
      <c r="F137" s="120"/>
      <c r="G137" s="215"/>
      <c r="H137" s="227"/>
      <c r="I137" s="247">
        <f>(180/PI())*(60*ATAN((SQRT(1-(S137+(T137*U137))^2))/(S137+(T137*U137))))</f>
        <v>16.874779340025949</v>
      </c>
      <c r="J137" s="19">
        <f>I137*1.852</f>
        <v>31.252091337728061</v>
      </c>
      <c r="K137" s="248"/>
      <c r="L137" s="253">
        <v>2</v>
      </c>
      <c r="M137" s="247">
        <f>SUM((I137/100)*(100+L137))</f>
        <v>17.212274926826471</v>
      </c>
      <c r="N137" s="19">
        <f>M137*1.852</f>
        <v>31.877133164482625</v>
      </c>
      <c r="O137" s="248"/>
      <c r="P137" s="260" t="s">
        <v>57</v>
      </c>
      <c r="Q137" s="96" t="s">
        <v>23</v>
      </c>
      <c r="R137" s="52"/>
      <c r="S137" s="24">
        <f>(SIN(PI()*(D136+E136/60)/180))*(SIN(PI()*(D138+E138/60)/180))</f>
        <v>0.80089500201036801</v>
      </c>
      <c r="T137" s="24">
        <f>(COS(PI()*(D136+E136/60)/180))*(COS(PI()*(D138+E138/60)/180))</f>
        <v>0.19910321047822191</v>
      </c>
      <c r="U137" s="24">
        <f>COS(PI()*(F136-F138+(G136-G138)/60)/180)</f>
        <v>0.99994846890598799</v>
      </c>
    </row>
    <row r="138" spans="2:21" s="23" customFormat="1" ht="15">
      <c r="B138" s="194">
        <v>67</v>
      </c>
      <c r="C138" s="199" t="s">
        <v>159</v>
      </c>
      <c r="D138" s="216">
        <v>63</v>
      </c>
      <c r="E138" s="130">
        <v>26.7</v>
      </c>
      <c r="F138" s="131">
        <v>52</v>
      </c>
      <c r="G138" s="217">
        <v>53.8</v>
      </c>
      <c r="H138" s="226">
        <v>1137</v>
      </c>
      <c r="I138" s="249"/>
      <c r="J138" s="18"/>
      <c r="K138" s="250">
        <f>J137+K136</f>
        <v>175.60500107486416</v>
      </c>
      <c r="L138" s="254"/>
      <c r="M138" s="249"/>
      <c r="N138" s="18"/>
      <c r="O138" s="250">
        <f>N137+O136</f>
        <v>179.11710109636138</v>
      </c>
      <c r="P138" s="261"/>
      <c r="Q138" s="96" t="s">
        <v>160</v>
      </c>
      <c r="R138" s="52"/>
    </row>
    <row r="139" spans="2:21" s="23" customFormat="1" ht="15">
      <c r="B139" s="194"/>
      <c r="C139" s="198"/>
      <c r="D139" s="214"/>
      <c r="E139" s="119"/>
      <c r="F139" s="120"/>
      <c r="G139" s="215"/>
      <c r="H139" s="227"/>
      <c r="I139" s="247">
        <f>(180/PI())*(60*ATAN((SQRT(1-(S139+(T139*U139))^2))/(S139+(T139*U139))))</f>
        <v>5.4727827881048148</v>
      </c>
      <c r="J139" s="19">
        <f>I139*1.852</f>
        <v>10.135593723570118</v>
      </c>
      <c r="K139" s="248"/>
      <c r="L139" s="253">
        <v>2</v>
      </c>
      <c r="M139" s="247">
        <f>SUM((I139/100)*(100+L139))</f>
        <v>5.5822384438669115</v>
      </c>
      <c r="N139" s="19">
        <f>M139*1.852</f>
        <v>10.33830559804152</v>
      </c>
      <c r="O139" s="248"/>
      <c r="P139" s="260" t="s">
        <v>57</v>
      </c>
      <c r="Q139" s="96" t="s">
        <v>23</v>
      </c>
      <c r="R139" s="52"/>
      <c r="S139" s="24">
        <f>(SIN(PI()*(D138+E138/60)/180))*(SIN(PI()*(D140+E140/60)/180))</f>
        <v>0.79969779999916357</v>
      </c>
      <c r="T139" s="24">
        <f>(COS(PI()*(D138+E138/60)/180))*(COS(PI()*(D140+E140/60)/180))</f>
        <v>0.20030158907373999</v>
      </c>
      <c r="U139" s="24">
        <f>COS(PI()*(F138-F140+(G138-G140)/60)/180)</f>
        <v>0.99999672367220738</v>
      </c>
    </row>
    <row r="140" spans="2:21" s="23" customFormat="1" ht="15">
      <c r="B140" s="194">
        <v>68</v>
      </c>
      <c r="C140" s="199" t="s">
        <v>161</v>
      </c>
      <c r="D140" s="216">
        <v>63</v>
      </c>
      <c r="E140" s="130">
        <v>22.9</v>
      </c>
      <c r="F140" s="131">
        <v>53</v>
      </c>
      <c r="G140" s="217">
        <v>2.6</v>
      </c>
      <c r="H140" s="226">
        <v>1673</v>
      </c>
      <c r="I140" s="249"/>
      <c r="J140" s="18"/>
      <c r="K140" s="250">
        <f>J139+K138</f>
        <v>185.74059479843427</v>
      </c>
      <c r="L140" s="254"/>
      <c r="M140" s="249"/>
      <c r="N140" s="18"/>
      <c r="O140" s="250">
        <f>N139+O138</f>
        <v>189.45540669440291</v>
      </c>
      <c r="P140" s="261"/>
      <c r="Q140" s="96" t="s">
        <v>77</v>
      </c>
      <c r="R140" s="52"/>
    </row>
    <row r="141" spans="2:21" s="23" customFormat="1" ht="15">
      <c r="B141" s="194"/>
      <c r="C141" s="198"/>
      <c r="D141" s="214"/>
      <c r="E141" s="119"/>
      <c r="F141" s="120"/>
      <c r="G141" s="215"/>
      <c r="H141" s="227"/>
      <c r="I141" s="247">
        <f>(180/PI())*(60*ATAN((SQRT(1-(S141+(T141*U141))^2))/(S141+(T141*U141))))</f>
        <v>3.5002873486198816</v>
      </c>
      <c r="J141" s="19">
        <f>I141*1.852</f>
        <v>6.4825321696440206</v>
      </c>
      <c r="K141" s="248"/>
      <c r="L141" s="253">
        <v>2</v>
      </c>
      <c r="M141" s="247">
        <f>SUM((I141/100)*(100+L141))</f>
        <v>3.5702930955922789</v>
      </c>
      <c r="N141" s="19">
        <f>M141*1.852</f>
        <v>6.6121828130369007</v>
      </c>
      <c r="O141" s="248"/>
      <c r="P141" s="260" t="s">
        <v>57</v>
      </c>
      <c r="Q141" s="96" t="s">
        <v>23</v>
      </c>
      <c r="R141" s="52"/>
      <c r="S141" s="24">
        <f>(SIN(PI()*(D140+E140/60)/180))*(SIN(PI()*(D142+E142/60)/180))</f>
        <v>0.79884729727573378</v>
      </c>
      <c r="T141" s="24">
        <f>(COS(PI()*(D140+E140/60)/180))*(COS(PI()*(D142+E142/60)/180))</f>
        <v>0.20115218445161759</v>
      </c>
      <c r="U141" s="24">
        <f>COS(PI()*(F140-F142+(G140-G142)/60)/180)</f>
        <v>0.99999999957692021</v>
      </c>
    </row>
    <row r="142" spans="2:21" s="23" customFormat="1" ht="15">
      <c r="B142" s="194">
        <v>69</v>
      </c>
      <c r="C142" s="199" t="s">
        <v>162</v>
      </c>
      <c r="D142" s="216">
        <v>63</v>
      </c>
      <c r="E142" s="130">
        <v>19.399999999999999</v>
      </c>
      <c r="F142" s="131">
        <v>53</v>
      </c>
      <c r="G142" s="217">
        <v>2.7</v>
      </c>
      <c r="H142" s="226">
        <v>1843</v>
      </c>
      <c r="I142" s="249"/>
      <c r="J142" s="18"/>
      <c r="K142" s="250">
        <f>J141+K140</f>
        <v>192.2231269680783</v>
      </c>
      <c r="L142" s="254"/>
      <c r="M142" s="249"/>
      <c r="N142" s="18"/>
      <c r="O142" s="250">
        <f>N141+O140</f>
        <v>196.06758950743981</v>
      </c>
      <c r="P142" s="261"/>
      <c r="Q142" s="96"/>
      <c r="R142" s="52"/>
    </row>
    <row r="143" spans="2:21" s="23" customFormat="1" ht="15">
      <c r="B143" s="194"/>
      <c r="C143" s="198"/>
      <c r="D143" s="214"/>
      <c r="E143" s="119"/>
      <c r="F143" s="120"/>
      <c r="G143" s="215"/>
      <c r="H143" s="227"/>
      <c r="I143" s="247">
        <f>(180/PI())*(60*ATAN((SQRT(1-(S143+(T143*U143))^2))/(S143+(T143*U143))))</f>
        <v>6.4282655651582452</v>
      </c>
      <c r="J143" s="19">
        <f>I143*1.852</f>
        <v>11.905147826673071</v>
      </c>
      <c r="K143" s="248"/>
      <c r="L143" s="253">
        <v>2</v>
      </c>
      <c r="M143" s="247">
        <f>SUM((I143/100)*(100+L143))</f>
        <v>6.5568308764614098</v>
      </c>
      <c r="N143" s="19">
        <f>M143*1.852</f>
        <v>12.143250783206531</v>
      </c>
      <c r="O143" s="248"/>
      <c r="P143" s="260" t="s">
        <v>57</v>
      </c>
      <c r="Q143" s="96" t="s">
        <v>23</v>
      </c>
      <c r="R143" s="52"/>
      <c r="S143" s="24">
        <f>(SIN(PI()*(D142+E142/60)/180))*(SIN(PI()*(D144+E144/60)/180))</f>
        <v>0.79779643997659089</v>
      </c>
      <c r="T143" s="24">
        <f>(COS(PI()*(D142+E142/60)/180))*(COS(PI()*(D144+E144/60)/180))</f>
        <v>0.20220228020743927</v>
      </c>
      <c r="U143" s="24">
        <f>COS(PI()*(F142-F144+(G142-G144)/60)/180)</f>
        <v>0.99999768321618521</v>
      </c>
    </row>
    <row r="144" spans="2:21" s="23" customFormat="1" ht="15">
      <c r="B144" s="194">
        <v>70</v>
      </c>
      <c r="C144" s="199" t="s">
        <v>163</v>
      </c>
      <c r="D144" s="216">
        <v>63</v>
      </c>
      <c r="E144" s="130">
        <v>13.9</v>
      </c>
      <c r="F144" s="131">
        <v>52</v>
      </c>
      <c r="G144" s="217">
        <v>55.3</v>
      </c>
      <c r="H144" s="226">
        <v>1756</v>
      </c>
      <c r="I144" s="249"/>
      <c r="J144" s="18"/>
      <c r="K144" s="250">
        <f>J143+K142</f>
        <v>204.12827479475138</v>
      </c>
      <c r="L144" s="254"/>
      <c r="M144" s="249"/>
      <c r="N144" s="18"/>
      <c r="O144" s="250">
        <f>N143+O142</f>
        <v>208.21084029064633</v>
      </c>
      <c r="P144" s="261"/>
      <c r="Q144" s="96"/>
      <c r="R144" s="52"/>
    </row>
    <row r="145" spans="2:21" s="23" customFormat="1" ht="15">
      <c r="B145" s="194"/>
      <c r="C145" s="198"/>
      <c r="D145" s="214"/>
      <c r="E145" s="119"/>
      <c r="F145" s="120"/>
      <c r="G145" s="215"/>
      <c r="H145" s="227"/>
      <c r="I145" s="247">
        <f>(180/PI())*(60*ATAN((SQRT(1-(S145+(T145*U145))^2))/(S145+(T145*U145))))</f>
        <v>9.6259534064089642</v>
      </c>
      <c r="J145" s="19">
        <f>I145*1.852</f>
        <v>17.827265708669401</v>
      </c>
      <c r="K145" s="248"/>
      <c r="L145" s="253">
        <v>2</v>
      </c>
      <c r="M145" s="247">
        <f>SUM((I145/100)*(100+L145))</f>
        <v>9.8184724745371437</v>
      </c>
      <c r="N145" s="19">
        <f>M145*1.852</f>
        <v>18.183811022842789</v>
      </c>
      <c r="O145" s="248"/>
      <c r="P145" s="260" t="s">
        <v>57</v>
      </c>
      <c r="Q145" s="96" t="s">
        <v>23</v>
      </c>
      <c r="R145" s="52"/>
      <c r="S145" s="24">
        <f>(SIN(PI()*(D144+E144/60)/180))*(SIN(PI()*(D146+E146/60)/180))</f>
        <v>0.79606336541986567</v>
      </c>
      <c r="T145" s="24">
        <f>(COS(PI()*(D144+E144/60)/180))*(COS(PI()*(D146+E146/60)/180))</f>
        <v>0.20393297536561081</v>
      </c>
      <c r="U145" s="24">
        <f>COS(PI()*(F144-F146+(G144-G146)/60)/180)</f>
        <v>0.99999872018403013</v>
      </c>
    </row>
    <row r="146" spans="2:21" s="23" customFormat="1" ht="15">
      <c r="B146" s="194">
        <v>71</v>
      </c>
      <c r="C146" s="199" t="s">
        <v>164</v>
      </c>
      <c r="D146" s="216">
        <v>63</v>
      </c>
      <c r="E146" s="130">
        <v>4.5999999999999996</v>
      </c>
      <c r="F146" s="131">
        <v>52</v>
      </c>
      <c r="G146" s="217">
        <v>49.8</v>
      </c>
      <c r="H146" s="226">
        <v>2117</v>
      </c>
      <c r="I146" s="249"/>
      <c r="J146" s="18"/>
      <c r="K146" s="250">
        <f>J145+K144</f>
        <v>221.95554050342076</v>
      </c>
      <c r="L146" s="254"/>
      <c r="M146" s="249"/>
      <c r="N146" s="18"/>
      <c r="O146" s="250">
        <f>N145+O144</f>
        <v>226.39465131348913</v>
      </c>
      <c r="P146" s="261"/>
      <c r="Q146" s="96"/>
      <c r="R146" s="52"/>
    </row>
    <row r="147" spans="2:21" s="23" customFormat="1" ht="15">
      <c r="B147" s="194"/>
      <c r="C147" s="198"/>
      <c r="D147" s="214"/>
      <c r="E147" s="119"/>
      <c r="F147" s="120"/>
      <c r="G147" s="215"/>
      <c r="H147" s="227"/>
      <c r="I147" s="247">
        <f>(180/PI())*(60*ATAN((SQRT(1-(S147+(T147*U147))^2))/(S147+(T147*U147))))</f>
        <v>5.7049499722777304</v>
      </c>
      <c r="J147" s="19">
        <f>I147*1.852</f>
        <v>10.565567348658357</v>
      </c>
      <c r="K147" s="248"/>
      <c r="L147" s="253">
        <v>2</v>
      </c>
      <c r="M147" s="247">
        <f>SUM((I147/100)*(100+L147))</f>
        <v>5.8190489717232854</v>
      </c>
      <c r="N147" s="19">
        <f>M147*1.852</f>
        <v>10.776878695631526</v>
      </c>
      <c r="O147" s="248"/>
      <c r="P147" s="260" t="s">
        <v>57</v>
      </c>
      <c r="Q147" s="96" t="s">
        <v>23</v>
      </c>
      <c r="R147" s="52"/>
      <c r="S147" s="24">
        <f>(SIN(PI()*(D146+E146/60)/180))*(SIN(PI()*(D148+E148/60)/180))</f>
        <v>0.79440963160424782</v>
      </c>
      <c r="T147" s="24">
        <f>(COS(PI()*(D146+E146/60)/180))*(COS(PI()*(D148+E148/60)/180))</f>
        <v>0.20558939362016729</v>
      </c>
      <c r="U147" s="24">
        <f>COS(PI()*(F146-F148+(G146-G148)/60)/180)</f>
        <v>0.99999804367987521</v>
      </c>
    </row>
    <row r="148" spans="2:21" s="23" customFormat="1" ht="15">
      <c r="B148" s="194">
        <v>72</v>
      </c>
      <c r="C148" s="199" t="s">
        <v>165</v>
      </c>
      <c r="D148" s="216">
        <v>62</v>
      </c>
      <c r="E148" s="130">
        <v>59.8</v>
      </c>
      <c r="F148" s="131">
        <v>52</v>
      </c>
      <c r="G148" s="217">
        <v>43</v>
      </c>
      <c r="H148" s="226">
        <v>1909</v>
      </c>
      <c r="I148" s="249"/>
      <c r="J148" s="18"/>
      <c r="K148" s="250">
        <f>J147+K146</f>
        <v>232.52110785207913</v>
      </c>
      <c r="L148" s="254"/>
      <c r="M148" s="249"/>
      <c r="N148" s="18"/>
      <c r="O148" s="250">
        <f>N147+O146</f>
        <v>237.17153000912066</v>
      </c>
      <c r="P148" s="261"/>
      <c r="Q148" s="96"/>
      <c r="R148" s="52"/>
    </row>
    <row r="149" spans="2:21" s="23" customFormat="1" ht="15">
      <c r="B149" s="194"/>
      <c r="C149" s="198"/>
      <c r="D149" s="214"/>
      <c r="E149" s="119"/>
      <c r="F149" s="120"/>
      <c r="G149" s="215"/>
      <c r="H149" s="227"/>
      <c r="I149" s="247">
        <f>(180/PI())*(60*ATAN((SQRT(1-(S149+(T149*U149))^2))/(S149+(T149*U149))))</f>
        <v>2.549471082813819</v>
      </c>
      <c r="J149" s="19">
        <f>I149*1.852</f>
        <v>4.721620445371193</v>
      </c>
      <c r="K149" s="248"/>
      <c r="L149" s="253">
        <v>2</v>
      </c>
      <c r="M149" s="247">
        <f>SUM((I149/100)*(100+L149))</f>
        <v>2.6004605044700955</v>
      </c>
      <c r="N149" s="19">
        <f>M149*1.852</f>
        <v>4.8160528542786167</v>
      </c>
      <c r="O149" s="248"/>
      <c r="P149" s="260" t="s">
        <v>57</v>
      </c>
      <c r="Q149" s="96" t="s">
        <v>23</v>
      </c>
      <c r="R149" s="52"/>
      <c r="S149" s="24">
        <f>(SIN(PI()*(D148+E148/60)/180))*(SIN(PI()*(D150+E150/60)/180))</f>
        <v>0.79355115582314539</v>
      </c>
      <c r="T149" s="24">
        <f>(COS(PI()*(D148+E148/60)/180))*(COS(PI()*(D150+E150/60)/180))</f>
        <v>0.20644857975202269</v>
      </c>
      <c r="U149" s="24">
        <f>COS(PI()*(F148-F150+(G148-G150)/60)/180)</f>
        <v>0.99999994880735077</v>
      </c>
    </row>
    <row r="150" spans="2:21" s="23" customFormat="1" ht="15">
      <c r="B150" s="194">
        <v>73</v>
      </c>
      <c r="C150" s="199" t="s">
        <v>166</v>
      </c>
      <c r="D150" s="216">
        <v>62</v>
      </c>
      <c r="E150" s="130">
        <v>57.3</v>
      </c>
      <c r="F150" s="131">
        <v>52</v>
      </c>
      <c r="G150" s="217">
        <v>41.9</v>
      </c>
      <c r="H150" s="226">
        <v>2022</v>
      </c>
      <c r="I150" s="249"/>
      <c r="J150" s="18"/>
      <c r="K150" s="250">
        <f>J149+K148</f>
        <v>237.24272829745033</v>
      </c>
      <c r="L150" s="254"/>
      <c r="M150" s="249"/>
      <c r="N150" s="18"/>
      <c r="O150" s="250">
        <f>N149+O148</f>
        <v>241.98758286339927</v>
      </c>
      <c r="P150" s="261"/>
      <c r="Q150" s="96"/>
      <c r="R150" s="52"/>
    </row>
    <row r="151" spans="2:21" s="23" customFormat="1" ht="15">
      <c r="B151" s="194"/>
      <c r="C151" s="198"/>
      <c r="D151" s="214"/>
      <c r="E151" s="119"/>
      <c r="F151" s="120"/>
      <c r="G151" s="215"/>
      <c r="H151" s="227"/>
      <c r="I151" s="247">
        <f>(180/PI())*(60*ATAN((SQRT(1-(S151+(T151*U151))^2))/(S151+(T151*U151))))</f>
        <v>3.4001628005580149</v>
      </c>
      <c r="J151" s="19">
        <f>I151*1.852</f>
        <v>6.2971015066334441</v>
      </c>
      <c r="K151" s="248"/>
      <c r="L151" s="253">
        <v>2</v>
      </c>
      <c r="M151" s="247">
        <f>SUM((I151/100)*(100+L151))</f>
        <v>3.4681660565691748</v>
      </c>
      <c r="N151" s="19">
        <f>M151*1.852</f>
        <v>6.4230435367661123</v>
      </c>
      <c r="O151" s="248"/>
      <c r="P151" s="260" t="s">
        <v>87</v>
      </c>
      <c r="Q151" s="96" t="s">
        <v>23</v>
      </c>
      <c r="R151" s="52"/>
      <c r="S151" s="24">
        <f>(SIN(PI()*(D150+E150/60)/180))*(SIN(PI()*(D152+E152/60)/180))</f>
        <v>0.79286775499936857</v>
      </c>
      <c r="T151" s="24">
        <f>(COS(PI()*(D150+E150/60)/180))*(COS(PI()*(D152+E152/60)/180))</f>
        <v>0.20713178426681941</v>
      </c>
      <c r="U151" s="24">
        <f>COS(PI()*(F150-F152+(G150-G152)/60)/180)</f>
        <v>0.99999986292216425</v>
      </c>
    </row>
    <row r="152" spans="2:21" s="23" customFormat="1" ht="15">
      <c r="B152" s="194">
        <v>74</v>
      </c>
      <c r="C152" s="199" t="s">
        <v>167</v>
      </c>
      <c r="D152" s="216">
        <v>62</v>
      </c>
      <c r="E152" s="130">
        <v>54</v>
      </c>
      <c r="F152" s="131">
        <v>52</v>
      </c>
      <c r="G152" s="217">
        <v>43.7</v>
      </c>
      <c r="H152" s="226">
        <v>2248</v>
      </c>
      <c r="I152" s="249"/>
      <c r="J152" s="18"/>
      <c r="K152" s="250">
        <f>J151+K150</f>
        <v>243.53982980408378</v>
      </c>
      <c r="L152" s="254"/>
      <c r="M152" s="249"/>
      <c r="N152" s="18"/>
      <c r="O152" s="250">
        <f>N151+O150</f>
        <v>248.41062640016537</v>
      </c>
      <c r="P152" s="261"/>
      <c r="Q152" s="96"/>
      <c r="R152" s="52"/>
    </row>
    <row r="153" spans="2:21" s="23" customFormat="1" ht="15">
      <c r="B153" s="194"/>
      <c r="C153" s="198"/>
      <c r="D153" s="214"/>
      <c r="E153" s="119"/>
      <c r="F153" s="120"/>
      <c r="G153" s="215"/>
      <c r="H153" s="227"/>
      <c r="I153" s="247">
        <f>(180/PI())*(60*ATAN((SQRT(1-(S153+(T153*U153))^2))/(S153+(T153*U153))))</f>
        <v>3.1021282599284232</v>
      </c>
      <c r="J153" s="19">
        <f>I153*1.852</f>
        <v>5.7451415373874397</v>
      </c>
      <c r="K153" s="248"/>
      <c r="L153" s="253">
        <v>2</v>
      </c>
      <c r="M153" s="247">
        <f>SUM((I153/100)*(100+L153))</f>
        <v>3.1641708251269915</v>
      </c>
      <c r="N153" s="19">
        <f>M153*1.852</f>
        <v>5.8600443681351884</v>
      </c>
      <c r="O153" s="248"/>
      <c r="P153" s="260" t="s">
        <v>87</v>
      </c>
      <c r="Q153" s="96"/>
      <c r="R153" s="52"/>
      <c r="S153" s="24">
        <f>(SIN(PI()*(D152+E152/60)/180))*(SIN(PI()*(D154+E154/60)/180))</f>
        <v>0.79229414101658113</v>
      </c>
      <c r="T153" s="24">
        <f>(COS(PI()*(D152+E152/60)/180))*(COS(PI()*(D154+E154/60)/180))</f>
        <v>0.20770575536167066</v>
      </c>
      <c r="U153" s="24">
        <f>COS(PI()*(F152-F154+(G152-G154)/60)/180)</f>
        <v>0.99999853871975064</v>
      </c>
    </row>
    <row r="154" spans="2:21" s="23" customFormat="1" ht="15">
      <c r="B154" s="194">
        <v>75</v>
      </c>
      <c r="C154" s="199" t="s">
        <v>168</v>
      </c>
      <c r="D154" s="216">
        <v>62</v>
      </c>
      <c r="E154" s="130">
        <v>52.435000000000002</v>
      </c>
      <c r="F154" s="131">
        <v>52</v>
      </c>
      <c r="G154" s="217">
        <v>49.576999999999998</v>
      </c>
      <c r="H154" s="226">
        <v>2156</v>
      </c>
      <c r="I154" s="249"/>
      <c r="J154" s="18"/>
      <c r="K154" s="250">
        <f>J153+K152</f>
        <v>249.28497134147122</v>
      </c>
      <c r="L154" s="254"/>
      <c r="M154" s="249"/>
      <c r="N154" s="18"/>
      <c r="O154" s="250">
        <f>N153+O152</f>
        <v>254.27067076830056</v>
      </c>
      <c r="P154" s="261"/>
      <c r="Q154" s="96"/>
      <c r="R154" s="52"/>
    </row>
    <row r="155" spans="2:21" s="23" customFormat="1" ht="15">
      <c r="B155" s="194"/>
      <c r="C155" s="198"/>
      <c r="D155" s="214"/>
      <c r="E155" s="119"/>
      <c r="F155" s="120"/>
      <c r="G155" s="215"/>
      <c r="H155" s="227"/>
      <c r="I155" s="247">
        <f>(180/PI())*(60*ATAN((SQRT(1-(S155+(T155*U155))^2))/(S155+(T155*U155))))</f>
        <v>17.413182865571713</v>
      </c>
      <c r="J155" s="19">
        <f>I155*1.852</f>
        <v>32.249214667038814</v>
      </c>
      <c r="K155" s="248"/>
      <c r="L155" s="253">
        <v>2</v>
      </c>
      <c r="M155" s="247">
        <f>SUM((I155/100)*(100+L155))</f>
        <v>17.761446522883148</v>
      </c>
      <c r="N155" s="19">
        <f>M155*1.852</f>
        <v>32.89419896037959</v>
      </c>
      <c r="O155" s="248"/>
      <c r="P155" s="260" t="s">
        <v>87</v>
      </c>
      <c r="Q155" s="96"/>
      <c r="R155" s="52"/>
      <c r="S155" s="24">
        <f>(SIN(PI()*(D154+E154/60)/180))*(SIN(PI()*(D156+E156/60)/180))</f>
        <v>0.79134850090433617</v>
      </c>
      <c r="T155" s="24">
        <f>(COS(PI()*(D154+E154/60)/180))*(COS(PI()*(D156+E156/60)/180))</f>
        <v>0.20864974715572054</v>
      </c>
      <c r="U155" s="24">
        <f>COS(PI()*(F154-F156+(G154-G156)/60)/180)</f>
        <v>0.99994691289111226</v>
      </c>
    </row>
    <row r="156" spans="2:21" s="23" customFormat="1" ht="15">
      <c r="B156" s="194">
        <v>76</v>
      </c>
      <c r="C156" s="199" t="s">
        <v>169</v>
      </c>
      <c r="D156" s="216">
        <v>62</v>
      </c>
      <c r="E156" s="130">
        <v>46</v>
      </c>
      <c r="F156" s="131">
        <v>53</v>
      </c>
      <c r="G156" s="217">
        <v>25</v>
      </c>
      <c r="H156" s="226">
        <v>2332</v>
      </c>
      <c r="I156" s="249"/>
      <c r="J156" s="18"/>
      <c r="K156" s="250">
        <f>J155+K154</f>
        <v>281.53418600851001</v>
      </c>
      <c r="L156" s="254"/>
      <c r="M156" s="249"/>
      <c r="N156" s="18"/>
      <c r="O156" s="250">
        <f>N155+O154</f>
        <v>287.16486972868017</v>
      </c>
      <c r="P156" s="261"/>
      <c r="Q156" s="96"/>
      <c r="R156" s="52"/>
    </row>
    <row r="157" spans="2:21" s="23" customFormat="1" ht="15">
      <c r="B157" s="194"/>
      <c r="C157" s="198"/>
      <c r="D157" s="214"/>
      <c r="E157" s="119"/>
      <c r="F157" s="120"/>
      <c r="G157" s="215"/>
      <c r="H157" s="227"/>
      <c r="I157" s="247">
        <f>(180/PI())*(60*ATAN((SQRT(1-(S157+(T157*U157))^2))/(S157+(T157*U157))))</f>
        <v>2.9813830140637858</v>
      </c>
      <c r="J157" s="19">
        <f>I157*1.852</f>
        <v>5.5215213420461318</v>
      </c>
      <c r="K157" s="248"/>
      <c r="L157" s="253">
        <v>2</v>
      </c>
      <c r="M157" s="247">
        <f>SUM((I157/100)*(100+L157))</f>
        <v>3.0410106743450616</v>
      </c>
      <c r="N157" s="19">
        <f>M157*1.852</f>
        <v>5.6319517688870544</v>
      </c>
      <c r="O157" s="248"/>
      <c r="P157" s="260" t="s">
        <v>87</v>
      </c>
      <c r="Q157" s="96"/>
      <c r="R157" s="52"/>
      <c r="S157" s="24">
        <f>(SIN(PI()*(D156+E156/60)/180))*(SIN(PI()*(D158+E158/60)/180))</f>
        <v>0.79056457214312281</v>
      </c>
      <c r="T157" s="24">
        <f>(COS(PI()*(D156+E156/60)/180))*(COS(PI()*(D158+E158/60)/180))</f>
        <v>0.20943542616455815</v>
      </c>
      <c r="U157" s="24">
        <f>COS(PI()*(F156-F158+(G156-G158)/60)/180)</f>
        <v>0.99999821248859</v>
      </c>
    </row>
    <row r="158" spans="2:21" s="23" customFormat="1" ht="15">
      <c r="B158" s="194">
        <v>77</v>
      </c>
      <c r="C158" s="199" t="s">
        <v>170</v>
      </c>
      <c r="D158" s="216">
        <v>62</v>
      </c>
      <c r="E158" s="130">
        <v>45.8</v>
      </c>
      <c r="F158" s="131">
        <v>53</v>
      </c>
      <c r="G158" s="217">
        <v>31.5</v>
      </c>
      <c r="H158" s="226">
        <v>2460</v>
      </c>
      <c r="I158" s="249"/>
      <c r="J158" s="18"/>
      <c r="K158" s="250">
        <f>J157+K156</f>
        <v>287.05570735055613</v>
      </c>
      <c r="L158" s="254"/>
      <c r="M158" s="249"/>
      <c r="N158" s="18"/>
      <c r="O158" s="250">
        <f>N157+O156</f>
        <v>292.79682149756724</v>
      </c>
      <c r="P158" s="261"/>
      <c r="Q158" s="96"/>
      <c r="R158" s="52"/>
    </row>
    <row r="159" spans="2:21" s="23" customFormat="1" ht="15">
      <c r="B159" s="194"/>
      <c r="C159" s="198"/>
      <c r="D159" s="214"/>
      <c r="E159" s="119"/>
      <c r="F159" s="120"/>
      <c r="G159" s="215"/>
      <c r="H159" s="227"/>
      <c r="I159" s="247">
        <f>(180/PI())*(60*ATAN((SQRT(1-(S159+(T159*U159))^2))/(S159+(T159*U159))))</f>
        <v>19.304822557146029</v>
      </c>
      <c r="J159" s="19">
        <f>I159*1.852</f>
        <v>35.752531375834444</v>
      </c>
      <c r="K159" s="248"/>
      <c r="L159" s="253">
        <v>2</v>
      </c>
      <c r="M159" s="247">
        <f>SUM((I159/100)*(100+L159))</f>
        <v>19.690919008288951</v>
      </c>
      <c r="N159" s="19">
        <f>M159*1.852</f>
        <v>36.46758200335114</v>
      </c>
      <c r="O159" s="248"/>
      <c r="P159" s="260" t="s">
        <v>87</v>
      </c>
      <c r="Q159" s="96"/>
      <c r="R159" s="52"/>
      <c r="S159" s="24">
        <f>(SIN(PI()*(D158+E158/60)/180))*(SIN(PI()*(D160+E160/60)/180))</f>
        <v>0.78961558756670869</v>
      </c>
      <c r="T159" s="24">
        <f>(COS(PI()*(D158+E158/60)/180))*(COS(PI()*(D160+E160/60)/180))</f>
        <v>0.2103818384171984</v>
      </c>
      <c r="U159" s="24">
        <f>COS(PI()*(F158-F160+(G158-G160)/60)/180)</f>
        <v>0.99993728965954221</v>
      </c>
    </row>
    <row r="160" spans="2:21" s="23" customFormat="1" ht="15">
      <c r="B160" s="194"/>
      <c r="C160" s="199" t="s">
        <v>171</v>
      </c>
      <c r="D160" s="216">
        <v>62</v>
      </c>
      <c r="E160" s="130">
        <v>38</v>
      </c>
      <c r="F160" s="131">
        <v>54</v>
      </c>
      <c r="G160" s="217">
        <v>10</v>
      </c>
      <c r="H160" s="226">
        <v>2460</v>
      </c>
      <c r="I160" s="249"/>
      <c r="J160" s="18"/>
      <c r="K160" s="250">
        <f>J159+K158</f>
        <v>322.80823872639058</v>
      </c>
      <c r="L160" s="254"/>
      <c r="M160" s="249"/>
      <c r="N160" s="18"/>
      <c r="O160" s="250">
        <f>N159+O158</f>
        <v>329.26440350091838</v>
      </c>
      <c r="P160" s="261"/>
      <c r="Q160" s="96"/>
      <c r="R160" s="52"/>
    </row>
    <row r="161" spans="2:27" s="23" customFormat="1" ht="15">
      <c r="B161" s="194"/>
      <c r="C161" s="203"/>
      <c r="D161" s="222"/>
      <c r="E161" s="76"/>
      <c r="F161" s="75"/>
      <c r="G161" s="223"/>
      <c r="H161" s="230"/>
      <c r="I161" s="247">
        <v>0</v>
      </c>
      <c r="J161" s="19">
        <f>I161*1.852</f>
        <v>0</v>
      </c>
      <c r="K161" s="248"/>
      <c r="L161" s="253">
        <v>2</v>
      </c>
      <c r="M161" s="247">
        <f>SUM((I161/100)*(100+L161))</f>
        <v>0</v>
      </c>
      <c r="N161" s="19">
        <f>M161*1.852</f>
        <v>0</v>
      </c>
      <c r="O161" s="248"/>
      <c r="P161" s="260" t="s">
        <v>23</v>
      </c>
      <c r="Q161" s="96"/>
      <c r="R161" s="52"/>
      <c r="S161" s="24" t="e">
        <f>(SIN(PI()*(D160+E160/60)/180))*(SIN(PI()*(#REF!+#REF!/60)/180))</f>
        <v>#REF!</v>
      </c>
      <c r="T161" s="24" t="e">
        <f>(COS(PI()*(D160+E160/60)/180))*(COS(PI()*(#REF!+#REF!/60)/180))</f>
        <v>#REF!</v>
      </c>
      <c r="U161" s="24" t="e">
        <f>COS(PI()*(F160-#REF!+(G160-#REF!)/60)/180)</f>
        <v>#REF!</v>
      </c>
    </row>
    <row r="162" spans="2:27" s="23" customFormat="1" ht="15">
      <c r="B162" s="194"/>
      <c r="C162" s="204"/>
      <c r="D162" s="224"/>
      <c r="E162" s="73"/>
      <c r="F162" s="72"/>
      <c r="G162" s="225"/>
      <c r="H162" s="231"/>
      <c r="I162" s="249"/>
      <c r="J162" s="18"/>
      <c r="K162" s="250">
        <f>J161+K160</f>
        <v>322.80823872639058</v>
      </c>
      <c r="L162" s="254"/>
      <c r="M162" s="249"/>
      <c r="N162" s="18"/>
      <c r="O162" s="250">
        <f>N161+O160</f>
        <v>329.26440350091838</v>
      </c>
      <c r="P162" s="261"/>
      <c r="Q162" s="96"/>
      <c r="R162" s="52"/>
    </row>
    <row r="163" spans="2:27" s="23" customFormat="1" ht="15">
      <c r="B163" s="194"/>
      <c r="C163" s="203"/>
      <c r="D163" s="222"/>
      <c r="E163" s="76"/>
      <c r="F163" s="75"/>
      <c r="G163" s="223"/>
      <c r="H163" s="230"/>
      <c r="I163" s="247">
        <f>(180/PI())*(60*ATAN((SQRT(1-(S163+(T163*U163))^2))/(S163+(T163*U163))))</f>
        <v>0</v>
      </c>
      <c r="J163" s="19">
        <f>I163*1.852</f>
        <v>0</v>
      </c>
      <c r="K163" s="248"/>
      <c r="L163" s="253">
        <v>2</v>
      </c>
      <c r="M163" s="247">
        <f>SUM((I163/100)*(100+L163))</f>
        <v>0</v>
      </c>
      <c r="N163" s="19">
        <f>M163*1.852</f>
        <v>0</v>
      </c>
      <c r="O163" s="248"/>
      <c r="P163" s="260"/>
      <c r="Q163" s="96" t="s">
        <v>23</v>
      </c>
      <c r="R163" s="52"/>
      <c r="S163" s="24">
        <f>(SIN(PI()*(D162+E162/60)/180))*(SIN(PI()*(D164+E164/60)/180))</f>
        <v>0</v>
      </c>
      <c r="T163" s="24">
        <f>(COS(PI()*(D162+E162/60)/180))*(COS(PI()*(D164+E164/60)/180))</f>
        <v>1</v>
      </c>
      <c r="U163" s="24">
        <f>COS(PI()*(F162-F164+(G162-G164)/60)/180)</f>
        <v>1</v>
      </c>
    </row>
    <row r="164" spans="2:27" s="23" customFormat="1" ht="15">
      <c r="B164" s="194"/>
      <c r="C164" s="205"/>
      <c r="D164" s="224"/>
      <c r="E164" s="73"/>
      <c r="F164" s="72"/>
      <c r="G164" s="225"/>
      <c r="H164" s="231"/>
      <c r="I164" s="249"/>
      <c r="J164" s="18"/>
      <c r="K164" s="250">
        <f>J163+K162</f>
        <v>322.80823872639058</v>
      </c>
      <c r="L164" s="254"/>
      <c r="M164" s="249"/>
      <c r="N164" s="18"/>
      <c r="O164" s="250">
        <f>N163+O162</f>
        <v>329.26440350091838</v>
      </c>
      <c r="P164" s="261"/>
      <c r="Q164" s="96"/>
      <c r="R164" s="52"/>
    </row>
    <row r="165" spans="2:27" s="23" customFormat="1" ht="15">
      <c r="B165" s="194"/>
      <c r="C165" s="203"/>
      <c r="D165" s="222"/>
      <c r="E165" s="76"/>
      <c r="F165" s="75"/>
      <c r="G165" s="223"/>
      <c r="H165" s="230"/>
      <c r="I165" s="247">
        <f>(180/PI())*(60*ATAN((SQRT(1-(S165+(T165*U165))^2))/(S165+(T165*U165))))</f>
        <v>0</v>
      </c>
      <c r="J165" s="19">
        <f>I165*1.852</f>
        <v>0</v>
      </c>
      <c r="K165" s="248"/>
      <c r="L165" s="253">
        <v>2</v>
      </c>
      <c r="M165" s="247">
        <f>SUM((I165/100)*(100+L165))</f>
        <v>0</v>
      </c>
      <c r="N165" s="19">
        <f>M165*1.852</f>
        <v>0</v>
      </c>
      <c r="O165" s="248"/>
      <c r="P165" s="260"/>
      <c r="Q165" s="96" t="s">
        <v>23</v>
      </c>
      <c r="R165" s="52"/>
      <c r="S165" s="24">
        <f>(SIN(PI()*(D164+E164/60)/180))*(SIN(PI()*(D166+E166/60)/180))</f>
        <v>0</v>
      </c>
      <c r="T165" s="24">
        <f>(COS(PI()*(D164+E164/60)/180))*(COS(PI()*(D166+E166/60)/180))</f>
        <v>1</v>
      </c>
      <c r="U165" s="24">
        <f>COS(PI()*(F164-F166+(G164-G166)/60)/180)</f>
        <v>1</v>
      </c>
    </row>
    <row r="166" spans="2:27" s="23" customFormat="1" ht="15.75" thickBot="1">
      <c r="B166" s="113"/>
      <c r="C166" s="265"/>
      <c r="D166" s="266"/>
      <c r="E166" s="267"/>
      <c r="F166" s="268"/>
      <c r="G166" s="269"/>
      <c r="H166" s="270"/>
      <c r="I166" s="271"/>
      <c r="J166" s="272"/>
      <c r="K166" s="273">
        <f>J165+K164</f>
        <v>322.80823872639058</v>
      </c>
      <c r="L166" s="274"/>
      <c r="M166" s="271"/>
      <c r="N166" s="272"/>
      <c r="O166" s="273">
        <f>N165+O164</f>
        <v>329.26440350091838</v>
      </c>
      <c r="P166" s="275"/>
      <c r="Q166" s="276"/>
      <c r="R166" s="52"/>
    </row>
    <row r="167" spans="2:27" s="23" customFormat="1" ht="16.350000000000001" customHeight="1" thickBot="1">
      <c r="B167" s="114"/>
      <c r="C167" s="170" t="s">
        <v>60</v>
      </c>
      <c r="D167" s="167"/>
      <c r="E167" s="167"/>
      <c r="F167" s="167"/>
      <c r="G167" s="167"/>
      <c r="H167" s="101"/>
      <c r="I167" s="171">
        <f>SUM(I5:I166)</f>
        <v>174.30250471187395</v>
      </c>
      <c r="J167" s="171"/>
      <c r="K167" s="172">
        <f>K166</f>
        <v>322.80823872639058</v>
      </c>
      <c r="L167" s="168" t="s">
        <v>23</v>
      </c>
      <c r="M167" s="173"/>
      <c r="N167" s="173"/>
      <c r="O167" s="172">
        <f>O166</f>
        <v>329.26440350091838</v>
      </c>
      <c r="P167" s="169"/>
      <c r="Q167" s="174"/>
      <c r="R167" s="52"/>
    </row>
    <row r="168" spans="2:27" s="17" customFormat="1" ht="15.75" thickTop="1">
      <c r="B168" s="115"/>
      <c r="C168" s="26"/>
      <c r="D168" s="27"/>
      <c r="E168" s="28"/>
      <c r="F168" s="29"/>
      <c r="G168" s="30"/>
      <c r="H168" s="31"/>
      <c r="I168" s="32"/>
      <c r="J168" s="32"/>
      <c r="K168" s="32"/>
      <c r="L168" s="33"/>
      <c r="M168" s="34"/>
      <c r="N168" s="32"/>
      <c r="O168" s="32"/>
      <c r="P168" s="32"/>
      <c r="Q168" s="35"/>
      <c r="T168" s="34"/>
      <c r="V168" s="32"/>
      <c r="W168" s="36"/>
      <c r="AA168" s="36"/>
    </row>
    <row r="169" spans="2:27" s="17" customFormat="1" ht="15">
      <c r="B169" s="115"/>
      <c r="C169" s="26"/>
      <c r="D169" s="27"/>
      <c r="E169" s="28"/>
      <c r="F169" s="29"/>
      <c r="G169" s="30"/>
      <c r="H169" s="31"/>
      <c r="I169" s="32"/>
      <c r="J169" s="32"/>
      <c r="K169" s="32"/>
      <c r="L169" s="33"/>
      <c r="M169" s="34"/>
      <c r="N169" s="32"/>
      <c r="O169" s="32"/>
      <c r="P169" s="32"/>
      <c r="Q169" s="35"/>
      <c r="T169" s="34"/>
      <c r="V169" s="32"/>
      <c r="W169" s="36"/>
      <c r="AA169" s="36"/>
    </row>
    <row r="170" spans="2:27">
      <c r="B170" s="116"/>
      <c r="I170" s="4" t="s">
        <v>23</v>
      </c>
    </row>
    <row r="171" spans="2:27">
      <c r="B171" s="116"/>
    </row>
    <row r="172" spans="2:27">
      <c r="B172" s="116"/>
    </row>
    <row r="173" spans="2:27">
      <c r="B173" s="116"/>
    </row>
    <row r="174" spans="2:27">
      <c r="B174" s="116"/>
    </row>
    <row r="175" spans="2:27">
      <c r="B175" s="116"/>
    </row>
    <row r="176" spans="2:27">
      <c r="B176" s="116"/>
    </row>
    <row r="177" spans="2:2">
      <c r="B177" s="116"/>
    </row>
    <row r="178" spans="2:2">
      <c r="B178" s="116"/>
    </row>
  </sheetData>
  <sheetProtection algorithmName="SHA-512" hashValue="u6ysGgrYWUbSYBB75CTWoBuvybhAa9X7UqNhQMK7m0CFmH6nc0DeKfqYvDvmIpx7uxAN/GaSi7FlMqZirfLqWw==" saltValue="YpqOOMQc+cuIF9J2pwPG/g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horizontalDpi="300" verticalDpi="300" r:id="rId1"/>
  <headerFooter alignWithMargins="0">
    <oddHeader xml:space="preserve">&amp;L
</oddHeader>
    <oddFooter xml:space="preserve">&amp;L
</oddFooter>
  </headerFooter>
  <rowBreaks count="2" manualBreakCount="2">
    <brk id="72" max="16" man="1"/>
    <brk id="100" max="16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CBE9-5E76-482F-9367-16D0CBBE1D9D}">
  <dimension ref="B1:AI46"/>
  <sheetViews>
    <sheetView view="pageBreakPreview" zoomScale="90" zoomScaleNormal="59" zoomScaleSheetLayoutView="90" workbookViewId="0">
      <pane ySplit="4" topLeftCell="A6" activePane="bottomLeft" state="frozen"/>
      <selection pane="bottomLeft" activeCell="W20" sqref="W20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 thickTop="1">
      <c r="B2" s="334" t="s">
        <v>0</v>
      </c>
      <c r="C2" s="335"/>
      <c r="D2" s="336" t="s">
        <v>172</v>
      </c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8"/>
      <c r="Q2" s="187"/>
      <c r="T2" s="49"/>
      <c r="V2" s="50"/>
      <c r="W2" s="51"/>
      <c r="AA2" s="51"/>
    </row>
    <row r="3" spans="2:35" s="42" customFormat="1" ht="15">
      <c r="B3" s="339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188"/>
      <c r="T3" s="43"/>
      <c r="V3" s="44"/>
      <c r="W3" s="45"/>
      <c r="AA3" s="45"/>
    </row>
    <row r="4" spans="2:35" s="13" customFormat="1" ht="43.5" customHeight="1" thickBot="1">
      <c r="B4" s="189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190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151" t="s">
        <v>173</v>
      </c>
      <c r="D6" s="129">
        <v>71</v>
      </c>
      <c r="E6" s="130">
        <v>40.5</v>
      </c>
      <c r="F6" s="131">
        <v>62</v>
      </c>
      <c r="G6" s="130">
        <v>35.4</v>
      </c>
      <c r="H6" s="132">
        <v>2000</v>
      </c>
      <c r="I6" s="133"/>
      <c r="J6" s="124"/>
      <c r="K6" s="123">
        <v>0</v>
      </c>
      <c r="L6" s="134"/>
      <c r="M6" s="135"/>
      <c r="N6" s="124"/>
      <c r="O6" s="123">
        <v>0</v>
      </c>
      <c r="P6" s="136"/>
      <c r="Q6" s="191"/>
      <c r="R6" s="52"/>
    </row>
    <row r="7" spans="2:35" s="23" customFormat="1" ht="15">
      <c r="B7" s="112"/>
      <c r="C7" s="150"/>
      <c r="D7" s="118"/>
      <c r="E7" s="119"/>
      <c r="F7" s="120"/>
      <c r="G7" s="119"/>
      <c r="H7" s="121"/>
      <c r="I7" s="122">
        <f>(180/PI())*(60*ATAN((SQRT(1-(S7+(T7*U7))^2))/(S7+(T7*U7))))</f>
        <v>47.01226606786895</v>
      </c>
      <c r="J7" s="123">
        <f>I7*1.852</f>
        <v>87.0667167576933</v>
      </c>
      <c r="K7" s="124"/>
      <c r="L7" s="125">
        <v>2</v>
      </c>
      <c r="M7" s="126">
        <f>SUM((I7/100)*(100+L7))</f>
        <v>47.952511389226331</v>
      </c>
      <c r="N7" s="123">
        <f>M7*1.852</f>
        <v>88.808051092847165</v>
      </c>
      <c r="O7" s="124"/>
      <c r="P7" s="127" t="s">
        <v>87</v>
      </c>
      <c r="Q7" s="191" t="s">
        <v>23</v>
      </c>
      <c r="R7" s="52"/>
      <c r="S7" s="24">
        <f>(SIN(PI()*(D6+E6/60)/180))*(SIN(PI()*(D8+E8/60)/180))</f>
        <v>0.89774944977026094</v>
      </c>
      <c r="T7" s="24">
        <f>(COS(PI()*(D6+E6/60)/180))*(COS(PI()*(D8+E8/60)/180))</f>
        <v>0.10218783988928123</v>
      </c>
      <c r="U7" s="24">
        <f>COS(PI()*(F6-F8+(G6-G8)/60)/180)</f>
        <v>0.99969864020091959</v>
      </c>
    </row>
    <row r="8" spans="2:35" s="23" customFormat="1" ht="15">
      <c r="B8" s="112">
        <v>2</v>
      </c>
      <c r="C8" s="151" t="s">
        <v>25</v>
      </c>
      <c r="D8" s="129">
        <v>71</v>
      </c>
      <c r="E8" s="130">
        <v>2</v>
      </c>
      <c r="F8" s="131">
        <v>61</v>
      </c>
      <c r="G8" s="130">
        <v>11</v>
      </c>
      <c r="H8" s="132">
        <v>1500</v>
      </c>
      <c r="I8" s="133"/>
      <c r="J8" s="124"/>
      <c r="K8" s="123">
        <f>J7+K6</f>
        <v>87.0667167576933</v>
      </c>
      <c r="L8" s="134"/>
      <c r="M8" s="135"/>
      <c r="N8" s="124"/>
      <c r="O8" s="123">
        <f>N7+O6</f>
        <v>88.808051092847165</v>
      </c>
      <c r="P8" s="136"/>
      <c r="Q8" s="191"/>
      <c r="R8" s="52"/>
    </row>
    <row r="9" spans="2:35" s="23" customFormat="1" ht="15">
      <c r="B9" s="112"/>
      <c r="C9" s="150"/>
      <c r="D9" s="118"/>
      <c r="E9" s="119"/>
      <c r="F9" s="120"/>
      <c r="G9" s="119"/>
      <c r="H9" s="121"/>
      <c r="I9" s="122">
        <f>(180/PI())*(60*ATAN((SQRT(1-(S9+(T9*U9))^2))/(S9+(T9*U9))))</f>
        <v>9.7332223293447129</v>
      </c>
      <c r="J9" s="123">
        <f>I9*1.852</f>
        <v>18.025927753946409</v>
      </c>
      <c r="K9" s="124"/>
      <c r="L9" s="125">
        <v>2</v>
      </c>
      <c r="M9" s="126">
        <f>SUM((I9/100)*(100+L9))</f>
        <v>9.9278867759316061</v>
      </c>
      <c r="N9" s="123">
        <f>M9*1.852</f>
        <v>18.386446309025335</v>
      </c>
      <c r="O9" s="124"/>
      <c r="P9" s="127" t="s">
        <v>57</v>
      </c>
      <c r="Q9" s="191" t="s">
        <v>23</v>
      </c>
      <c r="R9" s="52"/>
      <c r="S9" s="24">
        <f>(SIN(PI()*(D8+E8/60)/180))*(SIN(PI()*(D10+E10/60)/180))</f>
        <v>0.89364557898910513</v>
      </c>
      <c r="T9" s="24">
        <f>(COS(PI()*(D8+E8/60)/180))*(COS(PI()*(D10+E10/60)/180))</f>
        <v>0.10635171330171868</v>
      </c>
      <c r="U9" s="24">
        <f>COS(PI()*(F8-F10+(G8-G10)/60)/180)</f>
        <v>0.99998777302015018</v>
      </c>
    </row>
    <row r="10" spans="2:35" s="23" customFormat="1" ht="15">
      <c r="B10" s="112">
        <v>3</v>
      </c>
      <c r="C10" s="151" t="s">
        <v>27</v>
      </c>
      <c r="D10" s="129">
        <v>70</v>
      </c>
      <c r="E10" s="130">
        <v>54</v>
      </c>
      <c r="F10" s="131">
        <v>60</v>
      </c>
      <c r="G10" s="130">
        <v>54</v>
      </c>
      <c r="H10" s="132">
        <v>1000</v>
      </c>
      <c r="I10" s="133"/>
      <c r="J10" s="124"/>
      <c r="K10" s="123">
        <f>J9+K8</f>
        <v>105.0926445116397</v>
      </c>
      <c r="L10" s="134"/>
      <c r="M10" s="135"/>
      <c r="N10" s="124"/>
      <c r="O10" s="123">
        <f>N9+O8</f>
        <v>107.1944974018725</v>
      </c>
      <c r="P10" s="136"/>
      <c r="Q10" s="191"/>
      <c r="R10" s="52"/>
    </row>
    <row r="11" spans="2:35" s="23" customFormat="1" ht="15">
      <c r="B11" s="112"/>
      <c r="C11" s="150"/>
      <c r="D11" s="118"/>
      <c r="E11" s="119"/>
      <c r="F11" s="120"/>
      <c r="G11" s="119"/>
      <c r="H11" s="121"/>
      <c r="I11" s="122">
        <f>(180/PI())*(60*ATAN((SQRT(1-(S11+(T11*U11))^2))/(S11+(T11*U11))))</f>
        <v>19.721145550570409</v>
      </c>
      <c r="J11" s="123">
        <f>I11*1.852</f>
        <v>36.5235615596564</v>
      </c>
      <c r="K11" s="124"/>
      <c r="L11" s="125">
        <v>2</v>
      </c>
      <c r="M11" s="126">
        <f>SUM((I11/100)*(100+L11))</f>
        <v>20.11556846158182</v>
      </c>
      <c r="N11" s="123">
        <f>M11*1.852</f>
        <v>37.254032790849529</v>
      </c>
      <c r="O11" s="124"/>
      <c r="P11" s="127" t="s">
        <v>57</v>
      </c>
      <c r="Q11" s="191" t="s">
        <v>23</v>
      </c>
      <c r="R11" s="52"/>
      <c r="S11" s="24">
        <f>(SIN(PI()*(D10+E10/60)/180))*(SIN(PI()*(D12+E12/60)/180))</f>
        <v>0.89147967895136038</v>
      </c>
      <c r="T11" s="24">
        <f>(COS(PI()*(D10+E10/60)/180))*(COS(PI()*(D12+E12/60)/180))</f>
        <v>0.10850949022659842</v>
      </c>
      <c r="U11" s="24">
        <f>COS(PI()*(F10-F12+(G10-G12)/60)/180)</f>
        <v>0.9999481731783374</v>
      </c>
    </row>
    <row r="12" spans="2:35" s="23" customFormat="1" ht="15">
      <c r="B12" s="112">
        <v>4</v>
      </c>
      <c r="C12" s="151" t="s">
        <v>174</v>
      </c>
      <c r="D12" s="129">
        <v>70</v>
      </c>
      <c r="E12" s="130">
        <v>38</v>
      </c>
      <c r="F12" s="131">
        <v>60</v>
      </c>
      <c r="G12" s="130">
        <v>19</v>
      </c>
      <c r="H12" s="132">
        <v>630</v>
      </c>
      <c r="I12" s="133"/>
      <c r="J12" s="124"/>
      <c r="K12" s="123">
        <f>J11+K10</f>
        <v>141.61620607129612</v>
      </c>
      <c r="L12" s="134"/>
      <c r="M12" s="135"/>
      <c r="N12" s="124"/>
      <c r="O12" s="123">
        <f>N11+O10</f>
        <v>144.44853019272202</v>
      </c>
      <c r="P12" s="136"/>
      <c r="Q12" s="191" t="s">
        <v>150</v>
      </c>
      <c r="R12" s="52"/>
    </row>
    <row r="13" spans="2:35" s="23" customFormat="1" ht="15">
      <c r="B13" s="112"/>
      <c r="C13" s="150"/>
      <c r="D13" s="118"/>
      <c r="E13" s="119"/>
      <c r="F13" s="120"/>
      <c r="G13" s="119"/>
      <c r="H13" s="121"/>
      <c r="I13" s="122">
        <f>(180/PI())*(60*ATAN((SQRT(1-(S13+(T13*U13))^2))/(S13+(T13*U13))))</f>
        <v>37.006125419055756</v>
      </c>
      <c r="J13" s="123">
        <f>I13*1.852</f>
        <v>68.535344276091266</v>
      </c>
      <c r="K13" s="124"/>
      <c r="L13" s="125">
        <v>2</v>
      </c>
      <c r="M13" s="126">
        <f>SUM((I13/100)*(100+L13))</f>
        <v>37.746247927436876</v>
      </c>
      <c r="N13" s="123">
        <f>M13*1.852</f>
        <v>69.906051161613092</v>
      </c>
      <c r="O13" s="124"/>
      <c r="P13" s="127" t="s">
        <v>57</v>
      </c>
      <c r="Q13" s="191" t="s">
        <v>23</v>
      </c>
      <c r="R13" s="52"/>
      <c r="S13" s="24">
        <f>(SIN(PI()*(D12+E12/60)/180))*(SIN(PI()*(D14+E14/60)/180))</f>
        <v>0.88661463349961056</v>
      </c>
      <c r="T13" s="24">
        <f>(COS(PI()*(D12+E12/60)/180))*(COS(PI()*(D14+E14/60)/180))</f>
        <v>0.11332744744176648</v>
      </c>
      <c r="U13" s="24">
        <f>COS(PI()*(F12-F14+(G12-G14)/60)/180)</f>
        <v>0.99999983076810495</v>
      </c>
    </row>
    <row r="14" spans="2:35" s="23" customFormat="1" ht="15">
      <c r="B14" s="112">
        <v>5</v>
      </c>
      <c r="C14" s="151" t="s">
        <v>25</v>
      </c>
      <c r="D14" s="129">
        <v>70</v>
      </c>
      <c r="E14" s="130">
        <v>1</v>
      </c>
      <c r="F14" s="131">
        <v>60</v>
      </c>
      <c r="G14" s="130">
        <v>17</v>
      </c>
      <c r="H14" s="132">
        <v>504</v>
      </c>
      <c r="I14" s="133"/>
      <c r="J14" s="124"/>
      <c r="K14" s="123">
        <f>J13+K12</f>
        <v>210.1515503473874</v>
      </c>
      <c r="L14" s="134"/>
      <c r="M14" s="135"/>
      <c r="N14" s="124"/>
      <c r="O14" s="123">
        <f>N13+O12</f>
        <v>214.3545813543351</v>
      </c>
      <c r="P14" s="136"/>
      <c r="Q14" s="191"/>
      <c r="R14" s="52"/>
    </row>
    <row r="15" spans="2:35" s="23" customFormat="1" ht="15">
      <c r="B15" s="112"/>
      <c r="C15" s="150"/>
      <c r="D15" s="118"/>
      <c r="E15" s="119"/>
      <c r="F15" s="120"/>
      <c r="G15" s="119"/>
      <c r="H15" s="121"/>
      <c r="I15" s="122">
        <f>(180/PI())*(60*ATAN((SQRT(1-(S15+(T15*U15))^2))/(S15+(T15*U15))))</f>
        <v>8.8504488765773637</v>
      </c>
      <c r="J15" s="123">
        <f>I15*1.852</f>
        <v>16.391031319421277</v>
      </c>
      <c r="K15" s="124"/>
      <c r="L15" s="125">
        <v>2</v>
      </c>
      <c r="M15" s="126">
        <f>SUM((I15/100)*(100+L15))</f>
        <v>9.0274578541089099</v>
      </c>
      <c r="N15" s="123">
        <f>M15*1.852</f>
        <v>16.718851945809703</v>
      </c>
      <c r="O15" s="124"/>
      <c r="P15" s="127" t="s">
        <v>57</v>
      </c>
      <c r="Q15" s="191" t="s">
        <v>23</v>
      </c>
      <c r="R15" s="52"/>
      <c r="S15" s="24">
        <f>(SIN(PI()*(D14+E14/60)/180))*(SIN(PI()*(D16+E16/60)/180))</f>
        <v>0.88252514402352278</v>
      </c>
      <c r="T15" s="24">
        <f>(COS(PI()*(D14+E14/60)/180))*(COS(PI()*(D16+E16/60)/180))</f>
        <v>0.11747260138533812</v>
      </c>
      <c r="U15" s="24">
        <f>COS(PI()*(F14-F16+(G14-G16)/60)/180)</f>
        <v>0.99999098164561051</v>
      </c>
    </row>
    <row r="16" spans="2:35" s="23" customFormat="1" ht="15">
      <c r="B16" s="112">
        <v>6</v>
      </c>
      <c r="C16" s="151" t="s">
        <v>27</v>
      </c>
      <c r="D16" s="129">
        <v>69</v>
      </c>
      <c r="E16" s="130">
        <v>53.7</v>
      </c>
      <c r="F16" s="131">
        <v>60</v>
      </c>
      <c r="G16" s="130">
        <v>2.4</v>
      </c>
      <c r="H16" s="132">
        <v>553</v>
      </c>
      <c r="I16" s="133"/>
      <c r="J16" s="124"/>
      <c r="K16" s="123">
        <f>J15+K14</f>
        <v>226.54258166680867</v>
      </c>
      <c r="L16" s="134"/>
      <c r="M16" s="135"/>
      <c r="N16" s="124"/>
      <c r="O16" s="123">
        <f>N15+O14</f>
        <v>231.07343330014481</v>
      </c>
      <c r="P16" s="136"/>
      <c r="Q16" s="191"/>
      <c r="R16" s="52"/>
    </row>
    <row r="17" spans="2:21" s="23" customFormat="1" ht="15">
      <c r="B17" s="112"/>
      <c r="C17" s="150"/>
      <c r="D17" s="118"/>
      <c r="E17" s="119"/>
      <c r="F17" s="120"/>
      <c r="G17" s="119"/>
      <c r="H17" s="121"/>
      <c r="I17" s="122">
        <f>(180/PI())*(60*ATAN((SQRT(1-(S17+(T17*U17))^2))/(S17+(T17*U17))))</f>
        <v>19.639335144570126</v>
      </c>
      <c r="J17" s="123">
        <f>I17*1.852</f>
        <v>36.372048687743877</v>
      </c>
      <c r="K17" s="124"/>
      <c r="L17" s="125">
        <v>2</v>
      </c>
      <c r="M17" s="126">
        <f>SUM((I17/100)*(100+L17))</f>
        <v>20.032121847461529</v>
      </c>
      <c r="N17" s="123">
        <f>M17*1.852</f>
        <v>37.099489661498751</v>
      </c>
      <c r="O17" s="124"/>
      <c r="P17" s="127" t="s">
        <v>57</v>
      </c>
      <c r="Q17" s="191" t="s">
        <v>23</v>
      </c>
      <c r="R17" s="52"/>
      <c r="S17" s="24">
        <f>(SIN(PI()*(D16+E16/60)/180))*(SIN(PI()*(D18+E18/60)/180))</f>
        <v>0.88111646025010859</v>
      </c>
      <c r="T17" s="24">
        <f>(COS(PI()*(D16+E16/60)/180))*(COS(PI()*(D18+E18/60)/180))</f>
        <v>0.11888103131110413</v>
      </c>
      <c r="U17" s="24">
        <f>COS(PI()*(F16-F18+(G16-G18)/60)/180)</f>
        <v>0.99988383470377773</v>
      </c>
    </row>
    <row r="18" spans="2:21" s="23" customFormat="1" ht="15">
      <c r="B18" s="112">
        <v>7</v>
      </c>
      <c r="C18" s="151" t="s">
        <v>28</v>
      </c>
      <c r="D18" s="129">
        <v>69</v>
      </c>
      <c r="E18" s="130">
        <v>46</v>
      </c>
      <c r="F18" s="131">
        <v>59</v>
      </c>
      <c r="G18" s="130">
        <v>10</v>
      </c>
      <c r="H18" s="132">
        <v>638</v>
      </c>
      <c r="I18" s="133"/>
      <c r="J18" s="124"/>
      <c r="K18" s="123">
        <f>J17+K16</f>
        <v>262.91463035455257</v>
      </c>
      <c r="L18" s="134"/>
      <c r="M18" s="135"/>
      <c r="N18" s="124"/>
      <c r="O18" s="123">
        <f>N17+O16</f>
        <v>268.17292296164356</v>
      </c>
      <c r="P18" s="136"/>
      <c r="Q18" s="191"/>
      <c r="R18" s="52"/>
    </row>
    <row r="19" spans="2:21" s="23" customFormat="1" ht="15">
      <c r="B19" s="112"/>
      <c r="C19" s="150"/>
      <c r="D19" s="118"/>
      <c r="E19" s="119"/>
      <c r="F19" s="120"/>
      <c r="G19" s="119"/>
      <c r="H19" s="121"/>
      <c r="I19" s="122">
        <f>(180/PI())*(60*ATAN((SQRT(1-(S19+(T19*U19))^2))/(S19+(T19*U19))))</f>
        <v>7.2035256301752542</v>
      </c>
      <c r="J19" s="123">
        <f>I19*1.852</f>
        <v>13.340929467084571</v>
      </c>
      <c r="K19" s="124"/>
      <c r="L19" s="125">
        <v>2</v>
      </c>
      <c r="M19" s="126">
        <f>SUM((I19/100)*(100+L19))</f>
        <v>7.3475961427787597</v>
      </c>
      <c r="N19" s="123">
        <f>M19*1.852</f>
        <v>13.607748056426264</v>
      </c>
      <c r="O19" s="124"/>
      <c r="P19" s="127" t="s">
        <v>57</v>
      </c>
      <c r="Q19" s="191" t="s">
        <v>23</v>
      </c>
      <c r="R19" s="52"/>
      <c r="S19" s="24">
        <f>(SIN(PI()*(D18+E18/60)/180))*(SIN(PI()*(D20+E20/60)/180))</f>
        <v>0.87995683465312557</v>
      </c>
      <c r="T19" s="24">
        <f>(COS(PI()*(D18+E18/60)/180))*(COS(PI()*(D20+E20/60)/180))</f>
        <v>0.12004227011025766</v>
      </c>
      <c r="U19" s="24">
        <f>COS(PI()*(F18-F20+(G18-G20)/60)/180)</f>
        <v>0.99998916917795877</v>
      </c>
    </row>
    <row r="20" spans="2:21" s="23" customFormat="1" ht="15">
      <c r="B20" s="112">
        <v>8</v>
      </c>
      <c r="C20" s="151" t="s">
        <v>29</v>
      </c>
      <c r="D20" s="129">
        <v>69</v>
      </c>
      <c r="E20" s="130">
        <v>41.4</v>
      </c>
      <c r="F20" s="131">
        <v>58</v>
      </c>
      <c r="G20" s="130">
        <v>54</v>
      </c>
      <c r="H20" s="132">
        <v>615</v>
      </c>
      <c r="I20" s="133"/>
      <c r="J20" s="124"/>
      <c r="K20" s="123">
        <f>J19+K18</f>
        <v>276.25555982163712</v>
      </c>
      <c r="L20" s="134"/>
      <c r="M20" s="135"/>
      <c r="N20" s="124"/>
      <c r="O20" s="123">
        <f>N19+O18</f>
        <v>281.78067101806982</v>
      </c>
      <c r="P20" s="136"/>
      <c r="Q20" s="191"/>
      <c r="R20" s="52"/>
    </row>
    <row r="21" spans="2:21" s="23" customFormat="1" ht="15">
      <c r="B21" s="112"/>
      <c r="C21" s="150"/>
      <c r="D21" s="118"/>
      <c r="E21" s="119"/>
      <c r="F21" s="120"/>
      <c r="G21" s="119"/>
      <c r="H21" s="121"/>
      <c r="I21" s="122">
        <f>(180/PI())*(60*ATAN((SQRT(1-(S21+(T21*U21))^2))/(S21+(T21*U21))))</f>
        <v>12.71006287064527</v>
      </c>
      <c r="J21" s="123">
        <f>I21*1.852</f>
        <v>23.53903643643504</v>
      </c>
      <c r="K21" s="124"/>
      <c r="L21" s="125">
        <v>2</v>
      </c>
      <c r="M21" s="126">
        <f>SUM((I21/100)*(100+L21))</f>
        <v>12.964264128058176</v>
      </c>
      <c r="N21" s="123">
        <f>M21*1.852</f>
        <v>24.009817165163742</v>
      </c>
      <c r="O21" s="124"/>
      <c r="P21" s="127" t="s">
        <v>57</v>
      </c>
      <c r="Q21" s="191" t="s">
        <v>23</v>
      </c>
      <c r="R21" s="52"/>
      <c r="S21" s="24">
        <f>(SIN(PI()*(D20+E20/60)/180))*(SIN(PI()*(D22+E22/60)/180))</f>
        <v>0.87834217632411171</v>
      </c>
      <c r="T21" s="24">
        <f>(COS(PI()*(D20+E20/60)/180))*(COS(PI()*(D22+E22/60)/180))</f>
        <v>0.12165131840870988</v>
      </c>
      <c r="U21" s="24">
        <f>COS(PI()*(F20-F22+(G20-G22)/60)/180)</f>
        <v>0.99999729229082379</v>
      </c>
    </row>
    <row r="22" spans="2:21" s="23" customFormat="1" ht="15">
      <c r="B22" s="112">
        <v>9</v>
      </c>
      <c r="C22" s="151" t="s">
        <v>30</v>
      </c>
      <c r="D22" s="129">
        <v>69</v>
      </c>
      <c r="E22" s="130">
        <v>29</v>
      </c>
      <c r="F22" s="131">
        <v>58</v>
      </c>
      <c r="G22" s="130">
        <v>46</v>
      </c>
      <c r="H22" s="132">
        <v>576</v>
      </c>
      <c r="I22" s="133"/>
      <c r="J22" s="124"/>
      <c r="K22" s="123">
        <f>J21+K20</f>
        <v>299.79459625807215</v>
      </c>
      <c r="L22" s="134"/>
      <c r="M22" s="135"/>
      <c r="N22" s="124"/>
      <c r="O22" s="123">
        <f>N21+O20</f>
        <v>305.79048818323355</v>
      </c>
      <c r="P22" s="136"/>
      <c r="Q22" s="191"/>
      <c r="R22" s="52"/>
    </row>
    <row r="23" spans="2:21" s="23" customFormat="1" ht="15">
      <c r="B23" s="112"/>
      <c r="C23" s="150"/>
      <c r="D23" s="118"/>
      <c r="E23" s="119"/>
      <c r="F23" s="120"/>
      <c r="G23" s="119"/>
      <c r="H23" s="121"/>
      <c r="I23" s="122">
        <f>(180/PI())*(60*ATAN((SQRT(1-(S23+(T23*U23))^2))/(S23+(T23*U23))))</f>
        <v>18.003459492512935</v>
      </c>
      <c r="J23" s="123">
        <f>I23*1.852</f>
        <v>33.342406980133958</v>
      </c>
      <c r="K23" s="124"/>
      <c r="L23" s="125">
        <v>2</v>
      </c>
      <c r="M23" s="126">
        <f>SUM((I23/100)*(100+L23))</f>
        <v>18.363528682363196</v>
      </c>
      <c r="N23" s="123">
        <f>M23*1.852</f>
        <v>34.009255119736643</v>
      </c>
      <c r="O23" s="124"/>
      <c r="P23" s="127" t="s">
        <v>57</v>
      </c>
      <c r="Q23" s="191" t="s">
        <v>23</v>
      </c>
      <c r="R23" s="52"/>
      <c r="S23" s="24">
        <f>(SIN(PI()*(D22+E22/60)/180))*(SIN(PI()*(D24+E24/60)/180))</f>
        <v>0.87543316261446291</v>
      </c>
      <c r="T23" s="24">
        <f>(COS(PI()*(D22+E22/60)/180))*(COS(PI()*(D24+E24/60)/180))</f>
        <v>0.12455312963296385</v>
      </c>
      <c r="U23" s="24">
        <f>COS(PI()*(F22-F24+(G22-G24)/60)/180)</f>
        <v>0.99999995769202532</v>
      </c>
    </row>
    <row r="24" spans="2:21" s="23" customFormat="1" ht="15">
      <c r="B24" s="112">
        <v>10</v>
      </c>
      <c r="C24" s="152" t="s">
        <v>31</v>
      </c>
      <c r="D24" s="129">
        <v>69</v>
      </c>
      <c r="E24" s="130">
        <v>11</v>
      </c>
      <c r="F24" s="131">
        <v>58</v>
      </c>
      <c r="G24" s="130">
        <v>47</v>
      </c>
      <c r="H24" s="132">
        <v>560</v>
      </c>
      <c r="I24" s="133"/>
      <c r="J24" s="124"/>
      <c r="K24" s="123">
        <f>J23+K22</f>
        <v>333.13700323820609</v>
      </c>
      <c r="L24" s="134"/>
      <c r="M24" s="135"/>
      <c r="N24" s="124"/>
      <c r="O24" s="123">
        <f>N23+O22</f>
        <v>339.79974330297017</v>
      </c>
      <c r="P24" s="136"/>
      <c r="Q24" s="191"/>
      <c r="R24" s="52"/>
    </row>
    <row r="25" spans="2:21" s="23" customFormat="1" ht="15">
      <c r="B25" s="112"/>
      <c r="C25" s="150"/>
      <c r="D25" s="118"/>
      <c r="E25" s="119"/>
      <c r="F25" s="120"/>
      <c r="G25" s="119"/>
      <c r="H25" s="121"/>
      <c r="I25" s="122">
        <f>(180/PI())*(60*ATAN((SQRT(1-(S25+(T25*U25))^2))/(S25+(T25*U25))))</f>
        <v>19.950667958324569</v>
      </c>
      <c r="J25" s="123">
        <f>I25*1.852</f>
        <v>36.948637058817106</v>
      </c>
      <c r="K25" s="124"/>
      <c r="L25" s="125">
        <v>2</v>
      </c>
      <c r="M25" s="126">
        <f>SUM((I25/100)*(100+L25))</f>
        <v>20.349681317491061</v>
      </c>
      <c r="N25" s="123">
        <f>M25*1.852</f>
        <v>37.687609799993446</v>
      </c>
      <c r="O25" s="124"/>
      <c r="P25" s="127" t="s">
        <v>57</v>
      </c>
      <c r="Q25" s="191" t="s">
        <v>23</v>
      </c>
      <c r="R25" s="52"/>
      <c r="S25" s="24">
        <f>(SIN(PI()*(D24+E24/60)/180))*(SIN(PI()*(D26+E26/60)/180))</f>
        <v>0.87185659795248949</v>
      </c>
      <c r="T25" s="24">
        <f>(COS(PI()*(D24+E24/60)/180))*(COS(PI()*(D26+E26/60)/180))</f>
        <v>0.12812812890742445</v>
      </c>
      <c r="U25" s="24">
        <f>COS(PI()*(F24-F26+(G24-G26)/60)/180)</f>
        <v>0.99998777302015018</v>
      </c>
    </row>
    <row r="26" spans="2:21" s="23" customFormat="1" ht="15">
      <c r="B26" s="112">
        <v>11</v>
      </c>
      <c r="C26" s="151" t="s">
        <v>32</v>
      </c>
      <c r="D26" s="129">
        <v>68</v>
      </c>
      <c r="E26" s="130">
        <v>52</v>
      </c>
      <c r="F26" s="131">
        <v>59</v>
      </c>
      <c r="G26" s="130">
        <v>4</v>
      </c>
      <c r="H26" s="132">
        <v>475</v>
      </c>
      <c r="I26" s="133"/>
      <c r="J26" s="124"/>
      <c r="K26" s="123">
        <f>J25+K24</f>
        <v>370.08564029702319</v>
      </c>
      <c r="L26" s="134"/>
      <c r="M26" s="135"/>
      <c r="N26" s="124"/>
      <c r="O26" s="123">
        <f>N25+O24</f>
        <v>377.4873531029636</v>
      </c>
      <c r="P26" s="136"/>
      <c r="Q26" s="192" t="s">
        <v>23</v>
      </c>
      <c r="R26" s="52"/>
    </row>
    <row r="27" spans="2:21" s="23" customFormat="1" ht="15">
      <c r="B27" s="112"/>
      <c r="C27" s="150"/>
      <c r="D27" s="118"/>
      <c r="E27" s="119"/>
      <c r="F27" s="120"/>
      <c r="G27" s="119"/>
      <c r="H27" s="121"/>
      <c r="I27" s="122">
        <f>(180/PI())*(60*ATAN((SQRT(1-(S27+(T27*U27))^2))/(S27+(T27*U27))))</f>
        <v>11.374889686447791</v>
      </c>
      <c r="J27" s="123">
        <f>I27*1.852</f>
        <v>21.06629569930131</v>
      </c>
      <c r="K27" s="124"/>
      <c r="L27" s="125">
        <v>2</v>
      </c>
      <c r="M27" s="126">
        <f>SUM((I27/100)*(100+L27))</f>
        <v>11.602387480176747</v>
      </c>
      <c r="N27" s="123">
        <f>M27*1.852</f>
        <v>21.487621613287335</v>
      </c>
      <c r="O27" s="124"/>
      <c r="P27" s="127" t="s">
        <v>57</v>
      </c>
      <c r="Q27" s="191" t="s">
        <v>23</v>
      </c>
      <c r="R27" s="52"/>
      <c r="S27" s="24">
        <f>(SIN(PI()*(D26+E26/60)/180))*(SIN(PI()*(D28+E28/60)/180))</f>
        <v>0.8689307502080823</v>
      </c>
      <c r="T27" s="24">
        <f>(COS(PI()*(D26+E26/60)/180))*(COS(PI()*(D28+E28/60)/180))</f>
        <v>0.13106413053131408</v>
      </c>
      <c r="U27" s="24">
        <f>COS(PI()*(F26-F28+(G26-G28)/60)/180)</f>
        <v>0.99999729229082379</v>
      </c>
    </row>
    <row r="28" spans="2:21" s="23" customFormat="1" ht="15">
      <c r="B28" s="112">
        <v>12</v>
      </c>
      <c r="C28" s="151" t="s">
        <v>33</v>
      </c>
      <c r="D28" s="129">
        <v>68</v>
      </c>
      <c r="E28" s="130">
        <v>41</v>
      </c>
      <c r="F28" s="131">
        <v>58</v>
      </c>
      <c r="G28" s="130">
        <v>56</v>
      </c>
      <c r="H28" s="132">
        <v>324</v>
      </c>
      <c r="I28" s="133"/>
      <c r="J28" s="124"/>
      <c r="K28" s="123">
        <f>J27+K26</f>
        <v>391.15193599632448</v>
      </c>
      <c r="L28" s="134"/>
      <c r="M28" s="135"/>
      <c r="N28" s="124"/>
      <c r="O28" s="123">
        <f>N27+O26</f>
        <v>398.97497471625093</v>
      </c>
      <c r="P28" s="136"/>
      <c r="Q28" s="191"/>
      <c r="R28" s="52"/>
    </row>
    <row r="29" spans="2:21" s="23" customFormat="1" ht="15">
      <c r="B29" s="112"/>
      <c r="C29" s="150"/>
      <c r="D29" s="118"/>
      <c r="E29" s="119"/>
      <c r="F29" s="120"/>
      <c r="G29" s="119"/>
      <c r="H29" s="121"/>
      <c r="I29" s="122">
        <f>(180/PI())*(60*ATAN((SQRT(1-(S29+(T29*U29))^2))/(S29+(T29*U29))))</f>
        <v>40.514174109285506</v>
      </c>
      <c r="J29" s="123">
        <f>I29*1.852</f>
        <v>75.032250450396759</v>
      </c>
      <c r="K29" s="124"/>
      <c r="L29" s="125">
        <v>2</v>
      </c>
      <c r="M29" s="126">
        <f>SUM((I29/100)*(100+L29))</f>
        <v>41.324457591471216</v>
      </c>
      <c r="N29" s="123">
        <f>M29*1.852</f>
        <v>76.532895459404699</v>
      </c>
      <c r="O29" s="124"/>
      <c r="P29" s="127" t="s">
        <v>57</v>
      </c>
      <c r="Q29" s="191" t="s">
        <v>23</v>
      </c>
      <c r="R29" s="52"/>
      <c r="S29" s="24">
        <f>(SIN(PI()*(D28+E28/60)/180))*(SIN(PI()*(D30+E30/60)/180))</f>
        <v>0.86496395432593232</v>
      </c>
      <c r="T29" s="24">
        <f>(COS(PI()*(D28+E28/60)/180))*(COS(PI()*(D30+E30/60)/180))</f>
        <v>0.13500046487811834</v>
      </c>
      <c r="U29" s="24">
        <f>COS(PI()*(F28-F30+(G28-G30)/60)/180)</f>
        <v>0.99974916650334267</v>
      </c>
    </row>
    <row r="30" spans="2:21" s="23" customFormat="1" ht="15">
      <c r="B30" s="112">
        <v>13</v>
      </c>
      <c r="C30" s="151" t="s">
        <v>175</v>
      </c>
      <c r="D30" s="129">
        <v>68</v>
      </c>
      <c r="E30" s="130">
        <v>12</v>
      </c>
      <c r="F30" s="131">
        <v>57</v>
      </c>
      <c r="G30" s="130">
        <v>39</v>
      </c>
      <c r="H30" s="132">
        <v>421</v>
      </c>
      <c r="I30" s="133"/>
      <c r="J30" s="124"/>
      <c r="K30" s="123">
        <f>J29+K28</f>
        <v>466.18418644672124</v>
      </c>
      <c r="L30" s="134"/>
      <c r="M30" s="135"/>
      <c r="N30" s="124"/>
      <c r="O30" s="123">
        <f>N29+O28</f>
        <v>475.50787017565563</v>
      </c>
      <c r="P30" s="136"/>
      <c r="Q30" s="191" t="s">
        <v>77</v>
      </c>
      <c r="R30" s="52"/>
    </row>
    <row r="31" spans="2:21" s="23" customFormat="1" ht="15">
      <c r="B31" s="112"/>
      <c r="C31" s="150"/>
      <c r="D31" s="118"/>
      <c r="E31" s="119"/>
      <c r="F31" s="120"/>
      <c r="G31" s="119"/>
      <c r="H31" s="121"/>
      <c r="I31" s="122">
        <v>0</v>
      </c>
      <c r="J31" s="123">
        <f>I31*1.852</f>
        <v>0</v>
      </c>
      <c r="K31" s="124"/>
      <c r="L31" s="125">
        <v>0</v>
      </c>
      <c r="M31" s="126">
        <f>SUM((I31/100)*(100+L31))</f>
        <v>0</v>
      </c>
      <c r="N31" s="123">
        <f>M31*1.852</f>
        <v>0</v>
      </c>
      <c r="O31" s="124"/>
      <c r="P31" s="127" t="s">
        <v>23</v>
      </c>
      <c r="Q31" s="191" t="s">
        <v>23</v>
      </c>
      <c r="R31" s="52"/>
      <c r="S31" s="24">
        <f>(SIN(PI()*(D30+E30/60)/180))*(SIN(PI()*(D32+E32/60)/180))</f>
        <v>0</v>
      </c>
      <c r="T31" s="24">
        <f>(COS(PI()*(D30+E30/60)/180))*(COS(PI()*(D32+E32/60)/180))</f>
        <v>0.37136783555023473</v>
      </c>
      <c r="U31" s="24">
        <f>COS(PI()*(F30-F32+(G30-G32)/60)/180)</f>
        <v>0.53508977593148221</v>
      </c>
    </row>
    <row r="32" spans="2:21" s="23" customFormat="1" ht="15">
      <c r="B32" s="112"/>
      <c r="C32" s="151"/>
      <c r="D32" s="129"/>
      <c r="E32" s="130"/>
      <c r="F32" s="131"/>
      <c r="G32" s="130"/>
      <c r="H32" s="132"/>
      <c r="I32" s="133"/>
      <c r="J32" s="124"/>
      <c r="K32" s="123">
        <f>J31+K30</f>
        <v>466.18418644672124</v>
      </c>
      <c r="L32" s="134"/>
      <c r="M32" s="135"/>
      <c r="N32" s="124"/>
      <c r="O32" s="123">
        <f>N31+O30</f>
        <v>475.50787017565563</v>
      </c>
      <c r="P32" s="136"/>
      <c r="Q32" s="191"/>
      <c r="R32" s="52"/>
    </row>
    <row r="33" spans="2:27" s="23" customFormat="1" ht="15">
      <c r="B33" s="112"/>
      <c r="C33" s="299"/>
      <c r="D33" s="300"/>
      <c r="E33" s="301"/>
      <c r="F33" s="302"/>
      <c r="G33" s="301"/>
      <c r="H33" s="303"/>
      <c r="I33" s="304">
        <v>0</v>
      </c>
      <c r="J33" s="305">
        <f>I33*1.852</f>
        <v>0</v>
      </c>
      <c r="K33" s="306"/>
      <c r="L33" s="307">
        <v>0</v>
      </c>
      <c r="M33" s="308">
        <f>SUM((I33/100)*(100+L33))</f>
        <v>0</v>
      </c>
      <c r="N33" s="305">
        <f>M33*1.852</f>
        <v>0</v>
      </c>
      <c r="O33" s="306"/>
      <c r="P33" s="309" t="s">
        <v>23</v>
      </c>
      <c r="Q33" s="191" t="s">
        <v>23</v>
      </c>
      <c r="R33" s="52"/>
      <c r="S33" s="24">
        <f>(SIN(PI()*(D32+E32/60)/180))*(SIN(PI()*(D34+E34/60)/180))</f>
        <v>0</v>
      </c>
      <c r="T33" s="24">
        <f>(COS(PI()*(D32+E32/60)/180))*(COS(PI()*(D34+E34/60)/180))</f>
        <v>1</v>
      </c>
      <c r="U33" s="24">
        <f>COS(PI()*(F32-F34+(G32-G34)/60)/180)</f>
        <v>1</v>
      </c>
    </row>
    <row r="34" spans="2:27" s="23" customFormat="1" ht="15.75" thickBot="1">
      <c r="B34" s="113"/>
      <c r="C34" s="22"/>
      <c r="D34" s="62"/>
      <c r="E34" s="63"/>
      <c r="F34" s="64"/>
      <c r="G34" s="63"/>
      <c r="H34" s="65"/>
      <c r="I34" s="66"/>
      <c r="J34" s="67"/>
      <c r="K34" s="68">
        <f>J33+K32</f>
        <v>466.18418644672124</v>
      </c>
      <c r="L34" s="69"/>
      <c r="M34" s="70"/>
      <c r="N34" s="67"/>
      <c r="O34" s="68">
        <f>N33+O32</f>
        <v>475.50787017565563</v>
      </c>
      <c r="P34" s="71"/>
      <c r="Q34" s="98"/>
      <c r="R34" s="52"/>
    </row>
    <row r="35" spans="2:27" s="23" customFormat="1" ht="16.350000000000001" customHeight="1" thickTop="1" thickBot="1">
      <c r="B35" s="114"/>
      <c r="C35" s="99" t="s">
        <v>60</v>
      </c>
      <c r="D35" s="100"/>
      <c r="E35" s="100"/>
      <c r="F35" s="100"/>
      <c r="G35" s="100"/>
      <c r="H35" s="101"/>
      <c r="I35" s="102">
        <f>SUM(I34:I34)</f>
        <v>0</v>
      </c>
      <c r="J35" s="102"/>
      <c r="K35" s="103">
        <f>K34</f>
        <v>466.18418644672124</v>
      </c>
      <c r="L35" s="104" t="s">
        <v>23</v>
      </c>
      <c r="M35" s="105"/>
      <c r="N35" s="105"/>
      <c r="O35" s="103">
        <f>O34</f>
        <v>475.50787017565563</v>
      </c>
      <c r="P35" s="106"/>
      <c r="Q35" s="107"/>
      <c r="R35" s="52"/>
    </row>
    <row r="36" spans="2:27" s="17" customFormat="1" ht="15.75" thickTop="1">
      <c r="B36" s="115"/>
      <c r="C36" s="26"/>
      <c r="D36" s="27"/>
      <c r="E36" s="28"/>
      <c r="F36" s="29"/>
      <c r="G36" s="30"/>
      <c r="H36" s="31"/>
      <c r="I36" s="32"/>
      <c r="J36" s="32"/>
      <c r="K36" s="32"/>
      <c r="L36" s="33"/>
      <c r="M36" s="34"/>
      <c r="N36" s="32"/>
      <c r="O36" s="32"/>
      <c r="P36" s="32"/>
      <c r="Q36" s="35"/>
      <c r="T36" s="34"/>
      <c r="V36" s="32"/>
      <c r="W36" s="36"/>
      <c r="AA36" s="36"/>
    </row>
    <row r="37" spans="2:27" s="17" customFormat="1" ht="15">
      <c r="B37" s="115"/>
      <c r="C37" s="26"/>
      <c r="D37" s="27"/>
      <c r="E37" s="28"/>
      <c r="F37" s="29"/>
      <c r="G37" s="30"/>
      <c r="H37" s="31"/>
      <c r="I37" s="32"/>
      <c r="J37" s="32"/>
      <c r="K37" s="32"/>
      <c r="L37" s="33"/>
      <c r="M37" s="34"/>
      <c r="N37" s="32"/>
      <c r="O37" s="32"/>
      <c r="P37" s="32"/>
      <c r="Q37" s="35"/>
      <c r="T37" s="34"/>
      <c r="V37" s="32"/>
      <c r="W37" s="36"/>
      <c r="AA37" s="36"/>
    </row>
    <row r="38" spans="2:27">
      <c r="B38" s="116"/>
    </row>
    <row r="39" spans="2:27">
      <c r="B39" s="116"/>
    </row>
    <row r="40" spans="2:27">
      <c r="B40" s="116"/>
    </row>
    <row r="41" spans="2:27">
      <c r="B41" s="116"/>
    </row>
    <row r="42" spans="2:27">
      <c r="B42" s="116"/>
    </row>
    <row r="43" spans="2:27">
      <c r="B43" s="116"/>
    </row>
    <row r="44" spans="2:27">
      <c r="B44" s="116"/>
    </row>
    <row r="45" spans="2:27">
      <c r="B45" s="116"/>
    </row>
    <row r="46" spans="2:27">
      <c r="B46" s="116"/>
    </row>
  </sheetData>
  <sheetProtection algorithmName="SHA-512" hashValue="aGWT/0B186Y6R7X+BE5Ujsp6xqlecZykSSXS07D2RtfDkpUC8jxZmWH1wsU50O2bLQWFuMyL1iSdiEwHpDx51g==" saltValue="HPGaeaJscg32Z10Oup1OOg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D1E67-1DB6-4B36-AF6A-68DDC5482BDA}">
  <dimension ref="B1:AI62"/>
  <sheetViews>
    <sheetView view="pageBreakPreview" topLeftCell="C1" zoomScale="90" zoomScaleNormal="59" zoomScaleSheetLayoutView="90" workbookViewId="0">
      <pane ySplit="4" topLeftCell="A6" activePane="bottomLeft" state="frozen"/>
      <selection pane="bottomLeft" activeCell="X13" sqref="X13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 thickTop="1">
      <c r="B2" s="334" t="s">
        <v>0</v>
      </c>
      <c r="C2" s="335"/>
      <c r="D2" s="336" t="s">
        <v>176</v>
      </c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8"/>
      <c r="Q2" s="187"/>
      <c r="T2" s="49"/>
      <c r="V2" s="50"/>
      <c r="W2" s="51"/>
      <c r="AA2" s="51"/>
    </row>
    <row r="3" spans="2:35" s="42" customFormat="1" ht="15">
      <c r="B3" s="339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188"/>
      <c r="T3" s="43"/>
      <c r="V3" s="44"/>
      <c r="W3" s="45"/>
      <c r="AA3" s="45"/>
    </row>
    <row r="4" spans="2:35" s="13" customFormat="1" ht="43.5" customHeight="1" thickBot="1">
      <c r="B4" s="189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190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151" t="s">
        <v>177</v>
      </c>
      <c r="D6" s="129">
        <v>71</v>
      </c>
      <c r="E6" s="130">
        <v>39</v>
      </c>
      <c r="F6" s="131">
        <v>62</v>
      </c>
      <c r="G6" s="130">
        <v>38</v>
      </c>
      <c r="H6" s="132">
        <v>2180</v>
      </c>
      <c r="I6" s="133"/>
      <c r="J6" s="124"/>
      <c r="K6" s="123">
        <v>0</v>
      </c>
      <c r="L6" s="134"/>
      <c r="M6" s="135"/>
      <c r="N6" s="124"/>
      <c r="O6" s="123">
        <v>0</v>
      </c>
      <c r="P6" s="136"/>
      <c r="Q6" s="191"/>
      <c r="R6" s="52"/>
    </row>
    <row r="7" spans="2:35" s="23" customFormat="1" ht="15">
      <c r="B7" s="112"/>
      <c r="C7" s="150"/>
      <c r="D7" s="118"/>
      <c r="E7" s="119"/>
      <c r="F7" s="120"/>
      <c r="G7" s="119"/>
      <c r="H7" s="121"/>
      <c r="I7" s="122">
        <f>(180/PI())*(60*ATAN((SQRT(1-(S7+(T7*U7))^2))/(S7+(T7*U7))))</f>
        <v>7.568377630662571</v>
      </c>
      <c r="J7" s="123">
        <f>I7*1.852</f>
        <v>14.016635371987082</v>
      </c>
      <c r="K7" s="124"/>
      <c r="L7" s="125">
        <v>2</v>
      </c>
      <c r="M7" s="126">
        <f>SUM((I7/100)*(100+L7))</f>
        <v>7.7197451832758217</v>
      </c>
      <c r="N7" s="123">
        <f>M7*1.852</f>
        <v>14.296968079426822</v>
      </c>
      <c r="O7" s="124"/>
      <c r="P7" s="127" t="s">
        <v>87</v>
      </c>
      <c r="Q7" s="191" t="s">
        <v>23</v>
      </c>
      <c r="R7" s="52"/>
      <c r="S7" s="24">
        <f>(SIN(PI()*(D6+E6/60)/180))*(SIN(PI()*(D8+E8/60)/180))</f>
        <v>0.90026876171225556</v>
      </c>
      <c r="T7" s="24">
        <f>(COS(PI()*(D6+E6/60)/180))*(COS(PI()*(D8+E8/60)/180))</f>
        <v>9.9729105543484284E-2</v>
      </c>
      <c r="U7" s="24">
        <f>COS(PI()*(F6-F8+(G6-G8)/60)/180)</f>
        <v>0.99999708540502008</v>
      </c>
    </row>
    <row r="8" spans="2:35" s="23" customFormat="1" ht="15">
      <c r="B8" s="112">
        <v>2</v>
      </c>
      <c r="C8" s="151" t="s">
        <v>178</v>
      </c>
      <c r="D8" s="129">
        <v>71</v>
      </c>
      <c r="E8" s="130">
        <v>31.9</v>
      </c>
      <c r="F8" s="131">
        <v>62</v>
      </c>
      <c r="G8" s="130">
        <v>29.7</v>
      </c>
      <c r="H8" s="132">
        <v>2180</v>
      </c>
      <c r="I8" s="133"/>
      <c r="J8" s="124"/>
      <c r="K8" s="123">
        <f>J7+K6</f>
        <v>14.016635371987082</v>
      </c>
      <c r="L8" s="134"/>
      <c r="M8" s="135"/>
      <c r="N8" s="124"/>
      <c r="O8" s="123">
        <f>N7+O6</f>
        <v>14.296968079426822</v>
      </c>
      <c r="P8" s="136"/>
      <c r="Q8" s="191" t="s">
        <v>179</v>
      </c>
      <c r="R8" s="52"/>
    </row>
    <row r="9" spans="2:35" s="23" customFormat="1" ht="15">
      <c r="B9" s="112"/>
      <c r="C9" s="150"/>
      <c r="D9" s="118"/>
      <c r="E9" s="119"/>
      <c r="F9" s="120"/>
      <c r="G9" s="119"/>
      <c r="H9" s="121"/>
      <c r="I9" s="122">
        <f>(180/PI())*(60*ATAN((SQRT(1-(S9+(T9*U9))^2))/(S9+(T9*U9))))</f>
        <v>15.877107219606414</v>
      </c>
      <c r="J9" s="123">
        <f>I9*1.852</f>
        <v>29.404402570711078</v>
      </c>
      <c r="K9" s="124"/>
      <c r="L9" s="125">
        <v>2</v>
      </c>
      <c r="M9" s="126">
        <f>SUM((I9/100)*(100+L9))</f>
        <v>16.19464936399854</v>
      </c>
      <c r="N9" s="123">
        <f>M9*1.852</f>
        <v>29.992490622125299</v>
      </c>
      <c r="O9" s="124"/>
      <c r="P9" s="127" t="s">
        <v>87</v>
      </c>
      <c r="Q9" s="191" t="s">
        <v>23</v>
      </c>
      <c r="R9" s="52"/>
      <c r="S9" s="24">
        <f>(SIN(PI()*(D8+E8/60)/180))*(SIN(PI()*(D10+E10/60)/180))</f>
        <v>0.89833939081252701</v>
      </c>
      <c r="T9" s="24">
        <f>(COS(PI()*(D8+E8/60)/180))*(COS(PI()*(D10+E10/60)/180))</f>
        <v>0.10165121640865386</v>
      </c>
      <c r="U9" s="24">
        <f>COS(PI()*(F8-F10+(G8-G10)/60)/180)</f>
        <v>0.99998748363479473</v>
      </c>
    </row>
    <row r="10" spans="2:35" s="23" customFormat="1" ht="15">
      <c r="B10" s="112">
        <v>3</v>
      </c>
      <c r="C10" s="151" t="s">
        <v>25</v>
      </c>
      <c r="D10" s="129">
        <v>71</v>
      </c>
      <c r="E10" s="130">
        <v>17</v>
      </c>
      <c r="F10" s="131">
        <v>62</v>
      </c>
      <c r="G10" s="130">
        <v>12.5</v>
      </c>
      <c r="H10" s="132">
        <v>2080</v>
      </c>
      <c r="I10" s="133"/>
      <c r="J10" s="124"/>
      <c r="K10" s="123">
        <f>J9+K8</f>
        <v>43.421037942698163</v>
      </c>
      <c r="L10" s="134"/>
      <c r="M10" s="135"/>
      <c r="N10" s="124"/>
      <c r="O10" s="123">
        <f>N9+O8</f>
        <v>44.289458701552121</v>
      </c>
      <c r="P10" s="136"/>
      <c r="Q10" s="191"/>
      <c r="R10" s="52"/>
    </row>
    <row r="11" spans="2:35" s="23" customFormat="1" ht="15">
      <c r="B11" s="112"/>
      <c r="C11" s="150"/>
      <c r="D11" s="118"/>
      <c r="E11" s="119"/>
      <c r="F11" s="120"/>
      <c r="G11" s="119"/>
      <c r="H11" s="121"/>
      <c r="I11" s="122">
        <f>(180/PI())*(60*ATAN((SQRT(1-(S11+(T11*U11))^2))/(S11+(T11*U11))))</f>
        <v>11.378349505476272</v>
      </c>
      <c r="J11" s="123">
        <f>I11*1.852</f>
        <v>21.072703284142058</v>
      </c>
      <c r="K11" s="124"/>
      <c r="L11" s="125">
        <v>2</v>
      </c>
      <c r="M11" s="126">
        <f>SUM((I11/100)*(100+L11))</f>
        <v>11.605916495585797</v>
      </c>
      <c r="N11" s="123">
        <f>M11*1.852</f>
        <v>21.494157349824896</v>
      </c>
      <c r="O11" s="124"/>
      <c r="P11" s="127" t="s">
        <v>87</v>
      </c>
      <c r="Q11" s="191" t="s">
        <v>23</v>
      </c>
      <c r="R11" s="52"/>
      <c r="S11" s="24">
        <f>(SIN(PI()*(D10+E10/60)/180))*(SIN(PI()*(D12+E12/60)/180))</f>
        <v>0.89609811425398511</v>
      </c>
      <c r="T11" s="24">
        <f>(COS(PI()*(D10+E10/60)/180))*(COS(PI()*(D12+E12/60)/180))</f>
        <v>0.10389722129540069</v>
      </c>
      <c r="U11" s="24">
        <f>COS(PI()*(F10-F12+(G10-G12)/60)/180)</f>
        <v>0.99999217472715529</v>
      </c>
    </row>
    <row r="12" spans="2:35" s="23" customFormat="1" ht="15">
      <c r="B12" s="112">
        <v>4</v>
      </c>
      <c r="C12" s="151" t="s">
        <v>27</v>
      </c>
      <c r="D12" s="129">
        <v>71</v>
      </c>
      <c r="E12" s="130">
        <v>6.5</v>
      </c>
      <c r="F12" s="131">
        <v>61</v>
      </c>
      <c r="G12" s="130">
        <v>58.9</v>
      </c>
      <c r="H12" s="132">
        <v>2000</v>
      </c>
      <c r="I12" s="133"/>
      <c r="J12" s="124"/>
      <c r="K12" s="123">
        <f>J11+K10</f>
        <v>64.493741226840228</v>
      </c>
      <c r="L12" s="134"/>
      <c r="M12" s="135"/>
      <c r="N12" s="124"/>
      <c r="O12" s="123">
        <f>N11+O10</f>
        <v>65.78361605137701</v>
      </c>
      <c r="P12" s="136"/>
      <c r="Q12" s="191"/>
      <c r="R12" s="52"/>
    </row>
    <row r="13" spans="2:35" s="23" customFormat="1" ht="15">
      <c r="B13" s="112"/>
      <c r="C13" s="150"/>
      <c r="D13" s="118"/>
      <c r="E13" s="119"/>
      <c r="F13" s="120"/>
      <c r="G13" s="119"/>
      <c r="H13" s="121"/>
      <c r="I13" s="122">
        <f>(180/PI())*(60*ATAN((SQRT(1-(S13+(T13*U13))^2))/(S13+(T13*U13))))</f>
        <v>3.5576946723524454</v>
      </c>
      <c r="J13" s="123">
        <f>I13*1.852</f>
        <v>6.5888505331967293</v>
      </c>
      <c r="K13" s="124"/>
      <c r="L13" s="125">
        <v>2</v>
      </c>
      <c r="M13" s="126">
        <f>SUM((I13/100)*(100+L13))</f>
        <v>3.6288485657994944</v>
      </c>
      <c r="N13" s="123">
        <f>M13*1.852</f>
        <v>6.7206275438606644</v>
      </c>
      <c r="O13" s="124"/>
      <c r="P13" s="127" t="s">
        <v>57</v>
      </c>
      <c r="Q13" s="191" t="s">
        <v>23</v>
      </c>
      <c r="R13" s="52"/>
      <c r="S13" s="24">
        <f>(SIN(PI()*(D12+E12/60)/180))*(SIN(PI()*(D14+E14/60)/180))</f>
        <v>0.89487215686410959</v>
      </c>
      <c r="T13" s="24">
        <f>(COS(PI()*(D12+E12/60)/180))*(COS(PI()*(D14+E14/60)/180))</f>
        <v>0.10512738240207839</v>
      </c>
      <c r="U13" s="24">
        <f>COS(PI()*(F12-F14+(G12-G14)/60)/180)</f>
        <v>0.99999928880302502</v>
      </c>
    </row>
    <row r="14" spans="2:35" s="23" customFormat="1" ht="15">
      <c r="B14" s="112">
        <v>5</v>
      </c>
      <c r="C14" s="151" t="s">
        <v>28</v>
      </c>
      <c r="D14" s="129">
        <v>71</v>
      </c>
      <c r="E14" s="130">
        <v>3.2</v>
      </c>
      <c r="F14" s="131">
        <v>61</v>
      </c>
      <c r="G14" s="130">
        <v>54.8</v>
      </c>
      <c r="H14" s="132">
        <v>1900</v>
      </c>
      <c r="I14" s="133"/>
      <c r="J14" s="124"/>
      <c r="K14" s="123">
        <f>J13+K12</f>
        <v>71.082591760036962</v>
      </c>
      <c r="L14" s="134"/>
      <c r="M14" s="135"/>
      <c r="N14" s="124"/>
      <c r="O14" s="123">
        <f>N13+O12</f>
        <v>72.504243595237668</v>
      </c>
      <c r="P14" s="136"/>
      <c r="Q14" s="191"/>
      <c r="R14" s="52"/>
    </row>
    <row r="15" spans="2:35" s="23" customFormat="1" ht="15">
      <c r="B15" s="112"/>
      <c r="C15" s="150"/>
      <c r="D15" s="118"/>
      <c r="E15" s="119"/>
      <c r="F15" s="120"/>
      <c r="G15" s="119"/>
      <c r="H15" s="121"/>
      <c r="I15" s="122">
        <f>(180/PI())*(60*ATAN((SQRT(1-(S15+(T15*U15))^2))/(S15+(T15*U15))))</f>
        <v>2.3807668620616869</v>
      </c>
      <c r="J15" s="123">
        <f>I15*1.852</f>
        <v>4.4091802285382444</v>
      </c>
      <c r="K15" s="124"/>
      <c r="L15" s="125">
        <v>2</v>
      </c>
      <c r="M15" s="126">
        <f>SUM((I15/100)*(100+L15))</f>
        <v>2.4283821993029204</v>
      </c>
      <c r="N15" s="123">
        <f>M15*1.852</f>
        <v>4.4973638331090084</v>
      </c>
      <c r="O15" s="124"/>
      <c r="P15" s="127" t="s">
        <v>57</v>
      </c>
      <c r="Q15" s="191" t="s">
        <v>23</v>
      </c>
      <c r="R15" s="52"/>
      <c r="S15" s="24">
        <f>(SIN(PI()*(D14+E14/60)/180))*(SIN(PI()*(D16+E16/60)/180))</f>
        <v>0.89438106646710813</v>
      </c>
      <c r="T15" s="24">
        <f>(COS(PI()*(D14+E14/60)/180))*(COS(PI()*(D16+E16/60)/180))</f>
        <v>0.10561872876229987</v>
      </c>
      <c r="U15" s="24">
        <f>COS(PI()*(F14-F16+(G14-G16)/60)/180)</f>
        <v>0.99999966830549458</v>
      </c>
    </row>
    <row r="16" spans="2:35" s="23" customFormat="1" ht="15">
      <c r="B16" s="112">
        <v>6</v>
      </c>
      <c r="C16" s="151" t="s">
        <v>29</v>
      </c>
      <c r="D16" s="129">
        <v>71</v>
      </c>
      <c r="E16" s="130">
        <v>1</v>
      </c>
      <c r="F16" s="131">
        <v>61</v>
      </c>
      <c r="G16" s="130">
        <v>52</v>
      </c>
      <c r="H16" s="132">
        <v>2000</v>
      </c>
      <c r="I16" s="133"/>
      <c r="J16" s="124"/>
      <c r="K16" s="123">
        <f>J15+K14</f>
        <v>75.491771988575209</v>
      </c>
      <c r="L16" s="134"/>
      <c r="M16" s="135"/>
      <c r="N16" s="124"/>
      <c r="O16" s="123">
        <f>N15+O14</f>
        <v>77.001607428346674</v>
      </c>
      <c r="P16" s="136"/>
      <c r="Q16" s="191"/>
      <c r="R16" s="52"/>
    </row>
    <row r="17" spans="2:21" s="23" customFormat="1" ht="15">
      <c r="B17" s="112"/>
      <c r="C17" s="150"/>
      <c r="D17" s="118"/>
      <c r="E17" s="119"/>
      <c r="F17" s="120"/>
      <c r="G17" s="119"/>
      <c r="H17" s="121"/>
      <c r="I17" s="122">
        <f>(180/PI())*(60*ATAN((SQRT(1-(S17+(T17*U17))^2))/(S17+(T17*U17))))</f>
        <v>3.2706794319411348</v>
      </c>
      <c r="J17" s="123">
        <f>I17*1.852</f>
        <v>6.0572983079549818</v>
      </c>
      <c r="K17" s="124"/>
      <c r="L17" s="125">
        <v>2</v>
      </c>
      <c r="M17" s="126">
        <f>SUM((I17/100)*(100+L17))</f>
        <v>3.3360930205799577</v>
      </c>
      <c r="N17" s="123">
        <f>M17*1.852</f>
        <v>6.1784442741140824</v>
      </c>
      <c r="O17" s="124"/>
      <c r="P17" s="127" t="s">
        <v>57</v>
      </c>
      <c r="Q17" s="191" t="s">
        <v>23</v>
      </c>
      <c r="R17" s="52"/>
      <c r="S17" s="24">
        <f>(SIN(PI()*(D16+E16/60)/180))*(SIN(PI()*(D18+E18/60)/180))</f>
        <v>0.89391562541732794</v>
      </c>
      <c r="T17" s="24">
        <f>(COS(PI()*(D16+E16/60)/180))*(COS(PI()*(D18+E18/60)/180))</f>
        <v>0.10608399381092148</v>
      </c>
      <c r="U17" s="24">
        <f>COS(PI()*(F16-F18+(G16-G18)/60)/180)</f>
        <v>0.99999932307247685</v>
      </c>
    </row>
    <row r="18" spans="2:21" s="23" customFormat="1" ht="15">
      <c r="B18" s="112">
        <v>7</v>
      </c>
      <c r="C18" s="151" t="s">
        <v>30</v>
      </c>
      <c r="D18" s="129">
        <v>70</v>
      </c>
      <c r="E18" s="130">
        <v>58</v>
      </c>
      <c r="F18" s="131">
        <v>61</v>
      </c>
      <c r="G18" s="130">
        <v>48</v>
      </c>
      <c r="H18" s="132">
        <v>2000</v>
      </c>
      <c r="I18" s="133"/>
      <c r="J18" s="124"/>
      <c r="K18" s="123">
        <f>J17+K16</f>
        <v>81.549070296530189</v>
      </c>
      <c r="L18" s="134"/>
      <c r="M18" s="135"/>
      <c r="N18" s="124"/>
      <c r="O18" s="123">
        <f>N17+O16</f>
        <v>83.180051702460759</v>
      </c>
      <c r="P18" s="136"/>
      <c r="Q18" s="191"/>
      <c r="R18" s="52"/>
    </row>
    <row r="19" spans="2:21" s="23" customFormat="1" ht="15">
      <c r="B19" s="112"/>
      <c r="C19" s="150"/>
      <c r="D19" s="118"/>
      <c r="E19" s="119"/>
      <c r="F19" s="120"/>
      <c r="G19" s="119"/>
      <c r="H19" s="121"/>
      <c r="I19" s="122">
        <f>(180/PI())*(60*ATAN((SQRT(1-(S19+(T19*U19))^2))/(S19+(T19*U19))))</f>
        <v>23.417044165406978</v>
      </c>
      <c r="J19" s="123">
        <f>I19*1.852</f>
        <v>43.368365794333727</v>
      </c>
      <c r="K19" s="124"/>
      <c r="L19" s="125">
        <v>2</v>
      </c>
      <c r="M19" s="126">
        <f>SUM((I19/100)*(100+L19))</f>
        <v>23.885385048715118</v>
      </c>
      <c r="N19" s="123">
        <f>M19*1.852</f>
        <v>44.235733110220401</v>
      </c>
      <c r="O19" s="124"/>
      <c r="P19" s="127" t="s">
        <v>57</v>
      </c>
      <c r="Q19" s="191" t="s">
        <v>23</v>
      </c>
      <c r="R19" s="52"/>
      <c r="S19" s="24">
        <f>(SIN(PI()*(D18+E18/60)/180))*(SIN(PI()*(D20+E20/60)/180))</f>
        <v>0.89170139954349303</v>
      </c>
      <c r="T19" s="24">
        <f>(COS(PI()*(D18+E18/60)/180))*(COS(PI()*(D20+E20/60)/180))</f>
        <v>0.10827904365882204</v>
      </c>
      <c r="U19" s="24">
        <f>COS(PI()*(F18-F20+(G18-G20)/60)/180)</f>
        <v>0.99996635519464838</v>
      </c>
    </row>
    <row r="20" spans="2:21" s="23" customFormat="1" ht="15">
      <c r="B20" s="112">
        <v>8</v>
      </c>
      <c r="C20" s="151" t="s">
        <v>31</v>
      </c>
      <c r="D20" s="129">
        <v>70</v>
      </c>
      <c r="E20" s="130">
        <v>36.5</v>
      </c>
      <c r="F20" s="131">
        <v>61</v>
      </c>
      <c r="G20" s="130">
        <v>19.8</v>
      </c>
      <c r="H20" s="132">
        <v>1500</v>
      </c>
      <c r="I20" s="133"/>
      <c r="J20" s="124"/>
      <c r="K20" s="123">
        <f>J19+K18</f>
        <v>124.91743609086392</v>
      </c>
      <c r="L20" s="134"/>
      <c r="M20" s="135"/>
      <c r="N20" s="124"/>
      <c r="O20" s="123">
        <f>N19+O18</f>
        <v>127.41578481268115</v>
      </c>
      <c r="P20" s="136"/>
      <c r="Q20" s="191"/>
      <c r="R20" s="52"/>
    </row>
    <row r="21" spans="2:21" s="23" customFormat="1" ht="15">
      <c r="B21" s="112"/>
      <c r="C21" s="150"/>
      <c r="D21" s="118"/>
      <c r="E21" s="119"/>
      <c r="F21" s="120"/>
      <c r="G21" s="119"/>
      <c r="H21" s="121"/>
      <c r="I21" s="122">
        <f>(180/PI())*(60*ATAN((SQRT(1-(S21+(T21*U21))^2))/(S21+(T21*U21))))</f>
        <v>3.5832854016115916</v>
      </c>
      <c r="J21" s="123">
        <f>I21*1.852</f>
        <v>6.6362445637846683</v>
      </c>
      <c r="K21" s="124"/>
      <c r="L21" s="125">
        <v>2</v>
      </c>
      <c r="M21" s="126">
        <f>SUM((I21/100)*(100+L21))</f>
        <v>3.6549511096438239</v>
      </c>
      <c r="N21" s="123">
        <f>M21*1.852</f>
        <v>6.7689694550603621</v>
      </c>
      <c r="O21" s="124"/>
      <c r="P21" s="127" t="s">
        <v>57</v>
      </c>
      <c r="Q21" s="191" t="s">
        <v>23</v>
      </c>
      <c r="R21" s="52"/>
      <c r="S21" s="24">
        <f>(SIN(PI()*(D20+E20/60)/180))*(SIN(PI()*(D22+E22/60)/180))</f>
        <v>0.88945905249370805</v>
      </c>
      <c r="T21" s="24">
        <f>(COS(PI()*(D20+E20/60)/180))*(COS(PI()*(D22+E22/60)/180))</f>
        <v>0.11054048677247996</v>
      </c>
      <c r="U21" s="24">
        <f>COS(PI()*(F20-F22+(G20-G22)/60)/180)</f>
        <v>0.99999925368741438</v>
      </c>
    </row>
    <row r="22" spans="2:21" s="23" customFormat="1" ht="15">
      <c r="B22" s="112">
        <v>9</v>
      </c>
      <c r="C22" s="151" t="s">
        <v>180</v>
      </c>
      <c r="D22" s="129">
        <v>70</v>
      </c>
      <c r="E22" s="130">
        <v>33.200000000000003</v>
      </c>
      <c r="F22" s="131">
        <v>61</v>
      </c>
      <c r="G22" s="130">
        <v>15.6</v>
      </c>
      <c r="H22" s="132">
        <v>1100</v>
      </c>
      <c r="I22" s="133"/>
      <c r="J22" s="124"/>
      <c r="K22" s="123">
        <f>J21+K20</f>
        <v>131.55368065464859</v>
      </c>
      <c r="L22" s="134"/>
      <c r="M22" s="135"/>
      <c r="N22" s="124"/>
      <c r="O22" s="123">
        <f>N21+O20</f>
        <v>134.18475426774151</v>
      </c>
      <c r="P22" s="136"/>
      <c r="Q22" s="191"/>
      <c r="R22" s="52"/>
    </row>
    <row r="23" spans="2:21" s="23" customFormat="1" ht="15">
      <c r="B23" s="112"/>
      <c r="C23" s="150"/>
      <c r="D23" s="118"/>
      <c r="E23" s="119"/>
      <c r="F23" s="120"/>
      <c r="G23" s="119"/>
      <c r="H23" s="121"/>
      <c r="I23" s="122">
        <f>(180/PI())*(60*ATAN((SQRT(1-(S23+(T23*U23))^2))/(S23+(T23*U23))))</f>
        <v>17.32116732906734</v>
      </c>
      <c r="J23" s="123">
        <f>I23*1.852</f>
        <v>32.078801893432711</v>
      </c>
      <c r="K23" s="124"/>
      <c r="L23" s="125">
        <v>2</v>
      </c>
      <c r="M23" s="126">
        <f>SUM((I23/100)*(100+L23))</f>
        <v>17.667590675648686</v>
      </c>
      <c r="N23" s="123">
        <f>M23*1.852</f>
        <v>32.720377931301371</v>
      </c>
      <c r="O23" s="124"/>
      <c r="P23" s="127" t="s">
        <v>57</v>
      </c>
      <c r="Q23" s="191" t="s">
        <v>23</v>
      </c>
      <c r="R23" s="52"/>
      <c r="S23" s="24">
        <f>(SIN(PI()*(D22+E22/60)/180))*(SIN(PI()*(D24+E24/60)/180))</f>
        <v>0.8875762724840941</v>
      </c>
      <c r="T23" s="24">
        <f>(COS(PI()*(D22+E22/60)/180))*(COS(PI()*(D24+E24/60)/180))</f>
        <v>0.11241121115070078</v>
      </c>
      <c r="U23" s="24">
        <f>COS(PI()*(F22-F24+(G22-G24)/60)/180)</f>
        <v>0.99999842572066444</v>
      </c>
    </row>
    <row r="24" spans="2:21" s="23" customFormat="1" ht="15">
      <c r="B24" s="112">
        <v>10</v>
      </c>
      <c r="C24" s="152" t="s">
        <v>33</v>
      </c>
      <c r="D24" s="129">
        <v>70</v>
      </c>
      <c r="E24" s="130">
        <v>16</v>
      </c>
      <c r="F24" s="131">
        <v>61</v>
      </c>
      <c r="G24" s="130">
        <v>9.5</v>
      </c>
      <c r="H24" s="132">
        <v>1000</v>
      </c>
      <c r="I24" s="133"/>
      <c r="J24" s="124"/>
      <c r="K24" s="123">
        <f>J23+K22</f>
        <v>163.6324825480813</v>
      </c>
      <c r="L24" s="134"/>
      <c r="M24" s="135"/>
      <c r="N24" s="124"/>
      <c r="O24" s="123">
        <f>N23+O22</f>
        <v>166.9051321990429</v>
      </c>
      <c r="P24" s="136"/>
      <c r="Q24" s="191" t="s">
        <v>150</v>
      </c>
      <c r="R24" s="52"/>
    </row>
    <row r="25" spans="2:21" s="23" customFormat="1" ht="15">
      <c r="B25" s="112"/>
      <c r="C25" s="150"/>
      <c r="D25" s="118"/>
      <c r="E25" s="119"/>
      <c r="F25" s="120"/>
      <c r="G25" s="119"/>
      <c r="H25" s="121"/>
      <c r="I25" s="122">
        <f>(180/PI())*(60*ATAN((SQRT(1-(S25+(T25*U25))^2))/(S25+(T25*U25))))</f>
        <v>8.3661782292846674</v>
      </c>
      <c r="J25" s="123">
        <f>I25*1.852</f>
        <v>15.494162080635205</v>
      </c>
      <c r="K25" s="124"/>
      <c r="L25" s="125">
        <v>2</v>
      </c>
      <c r="M25" s="126">
        <f>SUM((I25/100)*(100+L25))</f>
        <v>8.5335017938703608</v>
      </c>
      <c r="N25" s="123">
        <f>M25*1.852</f>
        <v>15.804045322247909</v>
      </c>
      <c r="O25" s="124"/>
      <c r="P25" s="127" t="s">
        <v>57</v>
      </c>
      <c r="Q25" s="191" t="s">
        <v>23</v>
      </c>
      <c r="R25" s="52"/>
      <c r="S25" s="24">
        <f>(SIN(PI()*(D24+E24/60)/180))*(SIN(PI()*(D26+E26/60)/180))</f>
        <v>0.88522734975511075</v>
      </c>
      <c r="T25" s="24">
        <f>(COS(PI()*(D24+E24/60)/180))*(COS(PI()*(D26+E26/60)/180))</f>
        <v>0.11476973564990939</v>
      </c>
      <c r="U25" s="24">
        <f>COS(PI()*(F24-F26+(G24-G26)/60)/180)</f>
        <v>0.99999959342038813</v>
      </c>
    </row>
    <row r="26" spans="2:21" s="23" customFormat="1" ht="15">
      <c r="B26" s="112">
        <v>11</v>
      </c>
      <c r="C26" s="151" t="s">
        <v>34</v>
      </c>
      <c r="D26" s="129">
        <v>70</v>
      </c>
      <c r="E26" s="130">
        <v>7.7</v>
      </c>
      <c r="F26" s="131">
        <v>61</v>
      </c>
      <c r="G26" s="130">
        <v>6.4</v>
      </c>
      <c r="H26" s="132">
        <v>1100</v>
      </c>
      <c r="I26" s="133"/>
      <c r="J26" s="124"/>
      <c r="K26" s="123">
        <f>J25+K24</f>
        <v>179.12664462871649</v>
      </c>
      <c r="L26" s="134"/>
      <c r="M26" s="135"/>
      <c r="N26" s="124"/>
      <c r="O26" s="123">
        <f>N25+O24</f>
        <v>182.7091775212908</v>
      </c>
      <c r="P26" s="136"/>
      <c r="Q26" s="192" t="s">
        <v>23</v>
      </c>
      <c r="R26" s="52"/>
    </row>
    <row r="27" spans="2:21" s="23" customFormat="1" ht="15">
      <c r="B27" s="112"/>
      <c r="C27" s="150"/>
      <c r="D27" s="118"/>
      <c r="E27" s="119"/>
      <c r="F27" s="120"/>
      <c r="G27" s="119"/>
      <c r="H27" s="121"/>
      <c r="I27" s="122">
        <f>(180/PI())*(60*ATAN((SQRT(1-(S27+(T27*U27))^2))/(S27+(T27*U27))))</f>
        <v>12.564846808148989</v>
      </c>
      <c r="J27" s="123">
        <f>I27*1.852</f>
        <v>23.270096288691928</v>
      </c>
      <c r="K27" s="124"/>
      <c r="L27" s="125">
        <v>2</v>
      </c>
      <c r="M27" s="126">
        <f>SUM((I27/100)*(100+L27))</f>
        <v>12.816143744311969</v>
      </c>
      <c r="N27" s="123">
        <f>M27*1.852</f>
        <v>23.735498214465768</v>
      </c>
      <c r="O27" s="124"/>
      <c r="P27" s="127" t="s">
        <v>57</v>
      </c>
      <c r="Q27" s="191" t="s">
        <v>77</v>
      </c>
      <c r="R27" s="52"/>
      <c r="S27" s="24">
        <f>(SIN(PI()*(D26+E26/60)/180))*(SIN(PI()*(D28+E28/60)/180))</f>
        <v>0.88331807396011952</v>
      </c>
      <c r="T27" s="24">
        <f>(COS(PI()*(D26+E26/60)/180))*(COS(PI()*(D28+E28/60)/180))</f>
        <v>0.11667562892749478</v>
      </c>
      <c r="U27" s="24">
        <f>COS(PI()*(F26-F28+(G26-G28)/60)/180)</f>
        <v>0.99999672367220738</v>
      </c>
    </row>
    <row r="28" spans="2:21" s="23" customFormat="1" ht="15">
      <c r="B28" s="112">
        <v>12</v>
      </c>
      <c r="C28" s="151" t="s">
        <v>35</v>
      </c>
      <c r="D28" s="129">
        <v>69</v>
      </c>
      <c r="E28" s="130">
        <v>55.5</v>
      </c>
      <c r="F28" s="131">
        <v>60</v>
      </c>
      <c r="G28" s="130">
        <v>57.6</v>
      </c>
      <c r="H28" s="132">
        <v>1400</v>
      </c>
      <c r="I28" s="133"/>
      <c r="J28" s="124"/>
      <c r="K28" s="123">
        <f>J27+K26</f>
        <v>202.39674091740841</v>
      </c>
      <c r="L28" s="134"/>
      <c r="M28" s="135"/>
      <c r="N28" s="124"/>
      <c r="O28" s="123">
        <f>N27+O26</f>
        <v>206.44467573575656</v>
      </c>
      <c r="P28" s="136"/>
      <c r="Q28" s="191"/>
      <c r="R28" s="52"/>
    </row>
    <row r="29" spans="2:21" s="23" customFormat="1" ht="15">
      <c r="B29" s="112"/>
      <c r="C29" s="150"/>
      <c r="D29" s="118"/>
      <c r="E29" s="119"/>
      <c r="F29" s="120"/>
      <c r="G29" s="119"/>
      <c r="H29" s="121"/>
      <c r="I29" s="122">
        <f>(180/PI())*(60*ATAN((SQRT(1-(S29+(T29*U29))^2))/(S29+(T29*U29))))</f>
        <v>7.040839985563708</v>
      </c>
      <c r="J29" s="123">
        <f>I29*1.852</f>
        <v>13.039635653263987</v>
      </c>
      <c r="K29" s="124"/>
      <c r="L29" s="125">
        <v>2</v>
      </c>
      <c r="M29" s="126">
        <f>SUM((I29/100)*(100+L29))</f>
        <v>7.1816567852749831</v>
      </c>
      <c r="N29" s="123">
        <f>M29*1.852</f>
        <v>13.300428366329269</v>
      </c>
      <c r="O29" s="124"/>
      <c r="P29" s="127" t="s">
        <v>57</v>
      </c>
      <c r="Q29" s="191" t="s">
        <v>23</v>
      </c>
      <c r="R29" s="52"/>
      <c r="S29" s="24">
        <f>(SIN(PI()*(D28+E28/60)/180))*(SIN(PI()*(D30+E30/60)/180))</f>
        <v>0.88152120727864391</v>
      </c>
      <c r="T29" s="24">
        <f>(COS(PI()*(D28+E28/60)/180))*(COS(PI()*(D30+E30/60)/180))</f>
        <v>0.11847671963129883</v>
      </c>
      <c r="U29" s="24">
        <f>COS(PI()*(F28-F30+(G28-G30)/60)/180)</f>
        <v>0.99999979522940818</v>
      </c>
    </row>
    <row r="30" spans="2:21" s="23" customFormat="1" ht="15">
      <c r="B30" s="112">
        <v>13</v>
      </c>
      <c r="C30" s="151" t="s">
        <v>36</v>
      </c>
      <c r="D30" s="129">
        <v>69</v>
      </c>
      <c r="E30" s="130">
        <v>48.5</v>
      </c>
      <c r="F30" s="131">
        <v>60</v>
      </c>
      <c r="G30" s="130">
        <v>55.4</v>
      </c>
      <c r="H30" s="132">
        <v>1500</v>
      </c>
      <c r="I30" s="133"/>
      <c r="J30" s="124"/>
      <c r="K30" s="123">
        <f>J29+K18</f>
        <v>94.588705949794175</v>
      </c>
      <c r="L30" s="134"/>
      <c r="M30" s="135"/>
      <c r="N30" s="124"/>
      <c r="O30" s="123">
        <f>N29+O18</f>
        <v>96.48048006879003</v>
      </c>
      <c r="P30" s="136"/>
      <c r="Q30" s="191"/>
      <c r="R30" s="52"/>
    </row>
    <row r="31" spans="2:21" s="23" customFormat="1" ht="15">
      <c r="B31" s="112"/>
      <c r="C31" s="150"/>
      <c r="D31" s="118"/>
      <c r="E31" s="119"/>
      <c r="F31" s="120"/>
      <c r="G31" s="119"/>
      <c r="H31" s="121"/>
      <c r="I31" s="122">
        <f>(180/PI())*(60*ATAN((SQRT(1-(S31+(T31*U31))^2))/(S31+(T31*U31))))</f>
        <v>19.114217960047821</v>
      </c>
      <c r="J31" s="123">
        <f>I31*1.852</f>
        <v>35.399531662008563</v>
      </c>
      <c r="K31" s="124"/>
      <c r="L31" s="125">
        <v>2</v>
      </c>
      <c r="M31" s="126">
        <f>SUM((I31/100)*(100+L31))</f>
        <v>19.49650231924878</v>
      </c>
      <c r="N31" s="123">
        <f>M31*1.852</f>
        <v>36.107522295248742</v>
      </c>
      <c r="O31" s="124"/>
      <c r="P31" s="127" t="s">
        <v>57</v>
      </c>
      <c r="Q31" s="191" t="s">
        <v>23</v>
      </c>
      <c r="R31" s="52"/>
      <c r="S31" s="24">
        <f>(SIN(PI()*(D30+E30/60)/180))*(SIN(PI()*(D32+E32/60)/180))</f>
        <v>0.87905953152878302</v>
      </c>
      <c r="T31" s="24">
        <f>(COS(PI()*(D30+E30/60)/180))*(COS(PI()*(D32+E32/60)/180))</f>
        <v>0.12092519533113091</v>
      </c>
      <c r="U31" s="24">
        <f>COS(PI()*(F30-F32+(G30-G32)/60)/180)</f>
        <v>0.99999847691328769</v>
      </c>
    </row>
    <row r="32" spans="2:21" s="23" customFormat="1" ht="15">
      <c r="B32" s="112">
        <v>14</v>
      </c>
      <c r="C32" s="151" t="s">
        <v>37</v>
      </c>
      <c r="D32" s="129">
        <v>69</v>
      </c>
      <c r="E32" s="130">
        <v>29.5</v>
      </c>
      <c r="F32" s="131">
        <v>60</v>
      </c>
      <c r="G32" s="130">
        <v>49.4</v>
      </c>
      <c r="H32" s="132">
        <v>1700</v>
      </c>
      <c r="I32" s="133"/>
      <c r="J32" s="124"/>
      <c r="K32" s="123">
        <f>J31+K30</f>
        <v>129.98823761180273</v>
      </c>
      <c r="L32" s="134"/>
      <c r="M32" s="135"/>
      <c r="N32" s="124"/>
      <c r="O32" s="123">
        <f>N31+O30</f>
        <v>132.58800236403877</v>
      </c>
      <c r="P32" s="136"/>
      <c r="Q32" s="191"/>
      <c r="R32" s="52"/>
    </row>
    <row r="33" spans="2:21" s="23" customFormat="1" ht="15">
      <c r="B33" s="112"/>
      <c r="C33" s="150"/>
      <c r="D33" s="118"/>
      <c r="E33" s="119"/>
      <c r="F33" s="120"/>
      <c r="G33" s="119"/>
      <c r="H33" s="121"/>
      <c r="I33" s="122">
        <f>(180/PI())*(60*ATAN((SQRT(1-(S33+(T33*U33))^2))/(S33+(T33*U33))))</f>
        <v>17.394771964036355</v>
      </c>
      <c r="J33" s="123">
        <f>I33*1.852</f>
        <v>32.215117677395334</v>
      </c>
      <c r="K33" s="124"/>
      <c r="L33" s="125">
        <v>2</v>
      </c>
      <c r="M33" s="126">
        <f>SUM((I33/100)*(100+L33))</f>
        <v>17.742667403317082</v>
      </c>
      <c r="N33" s="123">
        <f>M33*1.852</f>
        <v>32.859420030943234</v>
      </c>
      <c r="O33" s="124"/>
      <c r="P33" s="127" t="s">
        <v>57</v>
      </c>
      <c r="Q33" s="191" t="s">
        <v>23</v>
      </c>
      <c r="R33" s="52"/>
      <c r="S33" s="24">
        <f>(SIN(PI()*(D32+E32/60)/180))*(SIN(PI()*(D34+E34/60)/180))</f>
        <v>0.87577093877996359</v>
      </c>
      <c r="T33" s="24">
        <f>(COS(PI()*(D32+E32/60)/180))*(COS(PI()*(D34+E34/60)/180))</f>
        <v>0.12421889674626928</v>
      </c>
      <c r="U33" s="24">
        <f>COS(PI()*(F32-F34+(G32-G34)/60)/180)</f>
        <v>0.99997877162558657</v>
      </c>
    </row>
    <row r="34" spans="2:21" s="23" customFormat="1" ht="15">
      <c r="B34" s="112">
        <v>15</v>
      </c>
      <c r="C34" s="152" t="s">
        <v>38</v>
      </c>
      <c r="D34" s="129">
        <v>69</v>
      </c>
      <c r="E34" s="130">
        <v>14</v>
      </c>
      <c r="F34" s="131">
        <v>60</v>
      </c>
      <c r="G34" s="130">
        <v>27</v>
      </c>
      <c r="H34" s="132">
        <v>1700</v>
      </c>
      <c r="I34" s="133"/>
      <c r="J34" s="124"/>
      <c r="K34" s="123">
        <f>J33+K32</f>
        <v>162.20335528919807</v>
      </c>
      <c r="L34" s="134"/>
      <c r="M34" s="135"/>
      <c r="N34" s="124"/>
      <c r="O34" s="123">
        <f>N33+O32</f>
        <v>165.447422394982</v>
      </c>
      <c r="P34" s="136"/>
      <c r="Q34" s="191"/>
      <c r="R34" s="52"/>
    </row>
    <row r="35" spans="2:21" s="23" customFormat="1" ht="15">
      <c r="B35" s="112"/>
      <c r="C35" s="150"/>
      <c r="D35" s="118"/>
      <c r="E35" s="119"/>
      <c r="F35" s="120"/>
      <c r="G35" s="119"/>
      <c r="H35" s="121"/>
      <c r="I35" s="122">
        <f>(180/PI())*(60*ATAN((SQRT(1-(S35+(T35*U35))^2))/(S35+(T35*U35))))</f>
        <v>12.013928542790689</v>
      </c>
      <c r="J35" s="123">
        <f>I35*1.852</f>
        <v>22.249795661248356</v>
      </c>
      <c r="K35" s="124"/>
      <c r="L35" s="125">
        <v>2</v>
      </c>
      <c r="M35" s="126">
        <f>SUM((I35/100)*(100+L35))</f>
        <v>12.254207113646503</v>
      </c>
      <c r="N35" s="123">
        <f>M35*1.852</f>
        <v>22.694791574473324</v>
      </c>
      <c r="O35" s="124"/>
      <c r="P35" s="127" t="s">
        <v>57</v>
      </c>
      <c r="Q35" s="191" t="s">
        <v>23</v>
      </c>
      <c r="R35" s="52"/>
      <c r="S35" s="24">
        <f>(SIN(PI()*(D34+E34/60)/180))*(SIN(PI()*(D36+E36/60)/180))</f>
        <v>0.87326837805241164</v>
      </c>
      <c r="T35" s="24">
        <f>(COS(PI()*(D34+E34/60)/180))*(COS(PI()*(D36+E36/60)/180))</f>
        <v>0.12672695749697416</v>
      </c>
      <c r="U35" s="24">
        <f>COS(PI()*(F34-F36+(G34-G36)/60)/180)</f>
        <v>0.99998862086863283</v>
      </c>
    </row>
    <row r="36" spans="2:21" s="23" customFormat="1" ht="15">
      <c r="B36" s="112">
        <v>16</v>
      </c>
      <c r="C36" s="151" t="s">
        <v>39</v>
      </c>
      <c r="D36" s="129">
        <v>69</v>
      </c>
      <c r="E36" s="130">
        <v>3.5</v>
      </c>
      <c r="F36" s="131">
        <v>60</v>
      </c>
      <c r="G36" s="130">
        <v>10.6</v>
      </c>
      <c r="H36" s="132">
        <v>1500</v>
      </c>
      <c r="I36" s="133"/>
      <c r="J36" s="124"/>
      <c r="K36" s="123">
        <f>J35+K34</f>
        <v>184.45315095044643</v>
      </c>
      <c r="L36" s="134"/>
      <c r="M36" s="135"/>
      <c r="N36" s="124"/>
      <c r="O36" s="123">
        <f>N35+O34</f>
        <v>188.14221396945533</v>
      </c>
      <c r="P36" s="136"/>
      <c r="Q36" s="192" t="s">
        <v>23</v>
      </c>
      <c r="R36" s="52"/>
    </row>
    <row r="37" spans="2:21" s="23" customFormat="1" ht="15">
      <c r="B37" s="112"/>
      <c r="C37" s="150"/>
      <c r="D37" s="118"/>
      <c r="E37" s="119"/>
      <c r="F37" s="120"/>
      <c r="G37" s="119"/>
      <c r="H37" s="121"/>
      <c r="I37" s="122">
        <f>(180/PI())*(60*ATAN((SQRT(1-(S37+(T37*U37))^2))/(S37+(T37*U37))))</f>
        <v>1.4837430125442066</v>
      </c>
      <c r="J37" s="123">
        <f>I37*1.852</f>
        <v>2.7478920592318707</v>
      </c>
      <c r="K37" s="124"/>
      <c r="L37" s="125">
        <v>2</v>
      </c>
      <c r="M37" s="126">
        <f>SUM((I37/100)*(100+L37))</f>
        <v>1.5134178727950907</v>
      </c>
      <c r="N37" s="123">
        <f>M37*1.852</f>
        <v>2.8028499004165082</v>
      </c>
      <c r="O37" s="124"/>
      <c r="P37" s="127" t="s">
        <v>57</v>
      </c>
      <c r="Q37" s="191" t="s">
        <v>23</v>
      </c>
      <c r="R37" s="52"/>
      <c r="S37" s="24">
        <f>(SIN(PI()*(D36+E36/60)/180))*(SIN(PI()*(D38+E38/60)/180))</f>
        <v>0.87212659625594902</v>
      </c>
      <c r="T37" s="24">
        <f>(COS(PI()*(D36+E36/60)/180))*(COS(PI()*(D38+E38/60)/180))</f>
        <v>0.12787333224357419</v>
      </c>
      <c r="U37" s="24">
        <f>COS(PI()*(F36-F38+(G36-G38)/60)/180)</f>
        <v>0.99999983076810495</v>
      </c>
    </row>
    <row r="38" spans="2:21" s="23" customFormat="1" ht="15">
      <c r="B38" s="112">
        <v>17</v>
      </c>
      <c r="C38" s="151" t="s">
        <v>41</v>
      </c>
      <c r="D38" s="129">
        <v>69</v>
      </c>
      <c r="E38" s="130">
        <v>2.2000000000000002</v>
      </c>
      <c r="F38" s="131">
        <v>60</v>
      </c>
      <c r="G38" s="130">
        <v>8.6</v>
      </c>
      <c r="H38" s="132">
        <v>1500</v>
      </c>
      <c r="I38" s="133"/>
      <c r="J38" s="124"/>
      <c r="K38" s="123">
        <f>J37+K36</f>
        <v>187.2010430096783</v>
      </c>
      <c r="L38" s="134"/>
      <c r="M38" s="135"/>
      <c r="N38" s="124"/>
      <c r="O38" s="123">
        <f>N37+O36</f>
        <v>190.94506386987183</v>
      </c>
      <c r="P38" s="136"/>
      <c r="Q38" s="191"/>
      <c r="R38" s="52"/>
    </row>
    <row r="39" spans="2:21" s="23" customFormat="1" ht="15">
      <c r="B39" s="112"/>
      <c r="C39" s="150"/>
      <c r="D39" s="118"/>
      <c r="E39" s="119"/>
      <c r="F39" s="120"/>
      <c r="G39" s="119"/>
      <c r="H39" s="121"/>
      <c r="I39" s="122">
        <f>(180/PI())*(60*ATAN((SQRT(1-(S39+(T39*U39))^2))/(S39+(T39*U39))))</f>
        <v>61.370121875586925</v>
      </c>
      <c r="J39" s="123">
        <f>I39*1.852</f>
        <v>113.65746571358699</v>
      </c>
      <c r="K39" s="124"/>
      <c r="L39" s="125">
        <v>2</v>
      </c>
      <c r="M39" s="126">
        <f>SUM((I39/100)*(100+L39))</f>
        <v>62.59752431309866</v>
      </c>
      <c r="N39" s="123">
        <f>M39*1.852</f>
        <v>115.93061502785872</v>
      </c>
      <c r="O39" s="124"/>
      <c r="P39" s="127" t="s">
        <v>57</v>
      </c>
      <c r="Q39" s="191" t="s">
        <v>23</v>
      </c>
      <c r="R39" s="52"/>
      <c r="S39" s="24">
        <f>(SIN(PI()*(D28+E28/60)/180))*(SIN(PI()*(D40+E40/60)/180))</f>
        <v>0.8766050984629129</v>
      </c>
      <c r="T39" s="24">
        <f>(COS(PI()*(D28+E28/60)/180))*(COS(PI()*(D40+E40/60)/180))</f>
        <v>0.12325208971302956</v>
      </c>
      <c r="U39" s="24">
        <f>COS(PI()*(F28-F40+(G28-G40)/60)/180)</f>
        <v>0.99986589983206586</v>
      </c>
    </row>
    <row r="40" spans="2:21" s="23" customFormat="1" ht="15">
      <c r="B40" s="112">
        <v>18</v>
      </c>
      <c r="C40" s="151" t="s">
        <v>42</v>
      </c>
      <c r="D40" s="129">
        <v>68</v>
      </c>
      <c r="E40" s="130">
        <v>57.4</v>
      </c>
      <c r="F40" s="131">
        <v>60</v>
      </c>
      <c r="G40" s="130">
        <v>1.3</v>
      </c>
      <c r="H40" s="132">
        <v>1500</v>
      </c>
      <c r="I40" s="133"/>
      <c r="J40" s="124"/>
      <c r="K40" s="123">
        <f>J39+K28</f>
        <v>316.0542066309954</v>
      </c>
      <c r="L40" s="134"/>
      <c r="M40" s="135"/>
      <c r="N40" s="124"/>
      <c r="O40" s="123">
        <f>N39+O28</f>
        <v>322.37529076361528</v>
      </c>
      <c r="P40" s="136"/>
      <c r="Q40" s="191" t="s">
        <v>150</v>
      </c>
      <c r="R40" s="52"/>
    </row>
    <row r="41" spans="2:21" s="23" customFormat="1" ht="15">
      <c r="B41" s="112"/>
      <c r="C41" s="150"/>
      <c r="D41" s="118"/>
      <c r="E41" s="119"/>
      <c r="F41" s="120"/>
      <c r="G41" s="119"/>
      <c r="H41" s="121"/>
      <c r="I41" s="122">
        <f>(180/PI())*(60*ATAN((SQRT(1-(S41+(T41*U41))^2))/(S41+(T41*U41))))</f>
        <v>16.475677930691042</v>
      </c>
      <c r="J41" s="123">
        <f>I41*1.852</f>
        <v>30.512955527639811</v>
      </c>
      <c r="K41" s="124"/>
      <c r="L41" s="125">
        <v>2</v>
      </c>
      <c r="M41" s="126">
        <f>SUM((I41/100)*(100+L41))</f>
        <v>16.80519148930486</v>
      </c>
      <c r="N41" s="123">
        <f>M41*1.852</f>
        <v>31.123214638192604</v>
      </c>
      <c r="O41" s="124"/>
      <c r="P41" s="127" t="s">
        <v>57</v>
      </c>
      <c r="Q41" s="191" t="s">
        <v>23</v>
      </c>
      <c r="R41" s="52"/>
      <c r="S41" s="24">
        <f>(SIN(PI()*(D40+E40/60)/180))*(SIN(PI()*(D42+E42/60)/180))</f>
        <v>0.86988096266167159</v>
      </c>
      <c r="T41" s="24">
        <f>(COS(PI()*(D40+E40/60)/180))*(COS(PI()*(D42+E42/60)/180))</f>
        <v>0.13011284303410789</v>
      </c>
      <c r="U41" s="24">
        <f>COS(PI()*(F40-F42+(G40-G42)/60)/180)</f>
        <v>0.99995934231156436</v>
      </c>
    </row>
    <row r="42" spans="2:21" s="23" customFormat="1" ht="15">
      <c r="B42" s="112">
        <v>19</v>
      </c>
      <c r="C42" s="151" t="s">
        <v>43</v>
      </c>
      <c r="D42" s="129">
        <v>68</v>
      </c>
      <c r="E42" s="130">
        <v>45.3</v>
      </c>
      <c r="F42" s="131">
        <v>59</v>
      </c>
      <c r="G42" s="130">
        <v>30.3</v>
      </c>
      <c r="H42" s="132">
        <v>1000</v>
      </c>
      <c r="I42" s="133"/>
      <c r="J42" s="124"/>
      <c r="K42" s="123">
        <f>J41+K40</f>
        <v>346.5671621586352</v>
      </c>
      <c r="L42" s="134"/>
      <c r="M42" s="135"/>
      <c r="N42" s="124"/>
      <c r="O42" s="123">
        <f>N41+O40</f>
        <v>353.4985054018079</v>
      </c>
      <c r="P42" s="136"/>
      <c r="Q42" s="191"/>
      <c r="R42" s="52"/>
    </row>
    <row r="43" spans="2:21" s="23" customFormat="1" ht="15">
      <c r="B43" s="112"/>
      <c r="C43" s="150"/>
      <c r="D43" s="118"/>
      <c r="E43" s="119"/>
      <c r="F43" s="120"/>
      <c r="G43" s="119"/>
      <c r="H43" s="121"/>
      <c r="I43" s="122">
        <f>(180/PI())*(60*ATAN((SQRT(1-(S43+(T43*U43))^2))/(S43+(T43*U43))))</f>
        <v>9.0136756966177725</v>
      </c>
      <c r="J43" s="123">
        <f>I43*1.852</f>
        <v>16.693327390136115</v>
      </c>
      <c r="K43" s="124"/>
      <c r="L43" s="125">
        <v>2</v>
      </c>
      <c r="M43" s="126">
        <f>SUM((I43/100)*(100+L43))</f>
        <v>9.1939492105501266</v>
      </c>
      <c r="N43" s="123">
        <f>M43*1.852</f>
        <v>17.027193937938836</v>
      </c>
      <c r="O43" s="124"/>
      <c r="P43" s="127" t="s">
        <v>57</v>
      </c>
      <c r="Q43" s="191" t="s">
        <v>23</v>
      </c>
      <c r="R43" s="52"/>
      <c r="S43" s="24">
        <f>(SIN(PI()*(D42+E42/60)/180))*(SIN(PI()*(D44+E44/60)/180))</f>
        <v>0.86804762209245534</v>
      </c>
      <c r="T43" s="24">
        <f>(COS(PI()*(D42+E42/60)/180))*(COS(PI()*(D44+E44/60)/180))</f>
        <v>0.13195053497272102</v>
      </c>
      <c r="U43" s="24">
        <f>COS(PI()*(F42-F44+(G42-G44)/60)/180)</f>
        <v>0.99998791644360419</v>
      </c>
    </row>
    <row r="44" spans="2:21" s="23" customFormat="1" ht="15">
      <c r="B44" s="112">
        <v>20</v>
      </c>
      <c r="C44" s="152" t="s">
        <v>94</v>
      </c>
      <c r="D44" s="129">
        <v>68</v>
      </c>
      <c r="E44" s="130">
        <v>38.700000000000003</v>
      </c>
      <c r="F44" s="131">
        <v>59</v>
      </c>
      <c r="G44" s="130">
        <v>13.4</v>
      </c>
      <c r="H44" s="132">
        <v>500</v>
      </c>
      <c r="I44" s="133"/>
      <c r="J44" s="124"/>
      <c r="K44" s="123">
        <f>J43+K42</f>
        <v>363.26048954877132</v>
      </c>
      <c r="L44" s="134"/>
      <c r="M44" s="135"/>
      <c r="N44" s="124"/>
      <c r="O44" s="123">
        <f>N43+O42</f>
        <v>370.52569933974672</v>
      </c>
      <c r="P44" s="136"/>
      <c r="Q44" s="191"/>
      <c r="R44" s="52"/>
    </row>
    <row r="45" spans="2:21" s="23" customFormat="1" ht="15">
      <c r="B45" s="112"/>
      <c r="C45" s="150"/>
      <c r="D45" s="118"/>
      <c r="E45" s="119"/>
      <c r="F45" s="120"/>
      <c r="G45" s="119"/>
      <c r="H45" s="121"/>
      <c r="I45" s="122">
        <f>(180/PI())*(60*ATAN((SQRT(1-(S45+(T45*U45))^2))/(S45+(T45*U45))))</f>
        <v>17.816261155071746</v>
      </c>
      <c r="J45" s="123">
        <f>I45*1.852</f>
        <v>32.995715659192875</v>
      </c>
      <c r="K45" s="124"/>
      <c r="L45" s="125">
        <v>2</v>
      </c>
      <c r="M45" s="126">
        <f>SUM((I45/100)*(100+L45))</f>
        <v>18.172586378173182</v>
      </c>
      <c r="N45" s="123">
        <f>M45*1.852</f>
        <v>33.655629972376737</v>
      </c>
      <c r="O45" s="124"/>
      <c r="P45" s="127" t="s">
        <v>57</v>
      </c>
      <c r="Q45" s="191" t="s">
        <v>23</v>
      </c>
      <c r="R45" s="52"/>
      <c r="S45" s="24">
        <f>(SIN(PI()*(D44+E44/60)/180))*(SIN(PI()*(D46+E46/60)/180))</f>
        <v>0.86609946276207628</v>
      </c>
      <c r="T45" s="24">
        <f>(COS(PI()*(D44+E44/60)/180))*(COS(PI()*(D46+E46/60)/180))</f>
        <v>0.13389327677512489</v>
      </c>
      <c r="U45" s="24">
        <f>COS(PI()*(F44-F46+(G44-G46)/60)/180)</f>
        <v>0.99995392696904895</v>
      </c>
    </row>
    <row r="46" spans="2:21" s="23" customFormat="1" ht="15">
      <c r="B46" s="112">
        <v>21</v>
      </c>
      <c r="C46" s="151" t="s">
        <v>45</v>
      </c>
      <c r="D46" s="129">
        <v>68</v>
      </c>
      <c r="E46" s="130">
        <v>25.6</v>
      </c>
      <c r="F46" s="131">
        <v>58</v>
      </c>
      <c r="G46" s="130">
        <v>40.4</v>
      </c>
      <c r="H46" s="132">
        <v>340</v>
      </c>
      <c r="I46" s="133"/>
      <c r="J46" s="124"/>
      <c r="K46" s="123">
        <f>J45+K44</f>
        <v>396.25620520796417</v>
      </c>
      <c r="L46" s="134"/>
      <c r="M46" s="135"/>
      <c r="N46" s="124"/>
      <c r="O46" s="123">
        <f>N45+O44</f>
        <v>404.18132931212347</v>
      </c>
      <c r="P46" s="136"/>
      <c r="Q46" s="191" t="s">
        <v>179</v>
      </c>
      <c r="R46" s="52"/>
    </row>
    <row r="47" spans="2:21" s="23" customFormat="1" ht="15">
      <c r="B47" s="112"/>
      <c r="C47" s="150"/>
      <c r="D47" s="118"/>
      <c r="E47" s="119"/>
      <c r="F47" s="120"/>
      <c r="G47" s="119"/>
      <c r="H47" s="121"/>
      <c r="I47" s="122">
        <f>(180/PI())*(60*ATAN((SQRT(1-(S47+(T47*U47))^2))/(S47+(T47*U47))))</f>
        <v>26.452474609786467</v>
      </c>
      <c r="J47" s="123">
        <f>I47*1.852</f>
        <v>48.989982977324537</v>
      </c>
      <c r="K47" s="124"/>
      <c r="L47" s="125">
        <v>2</v>
      </c>
      <c r="M47" s="126">
        <f>SUM((I47/100)*(100+L47))</f>
        <v>26.981524101982199</v>
      </c>
      <c r="N47" s="123">
        <f>M47*1.852</f>
        <v>49.969782636871038</v>
      </c>
      <c r="O47" s="124"/>
      <c r="P47" s="127" t="s">
        <v>57</v>
      </c>
      <c r="Q47" s="191" t="s">
        <v>23</v>
      </c>
      <c r="R47" s="52"/>
      <c r="S47" s="24">
        <f>(SIN(PI()*(D46+E46/60)/180))*(SIN(PI()*(D48+E48/60)/180))</f>
        <v>0.86344327602038951</v>
      </c>
      <c r="T47" s="24">
        <f>(COS(PI()*(D46+E46/60)/180))*(COS(PI()*(D48+E48/60)/180))</f>
        <v>0.13654889870676579</v>
      </c>
      <c r="U47" s="24">
        <f>COS(PI()*(F46-F48+(G46-G48)/60)/180)</f>
        <v>0.999840504866644</v>
      </c>
    </row>
    <row r="48" spans="2:21" s="23" customFormat="1" ht="15">
      <c r="B48" s="112">
        <v>22</v>
      </c>
      <c r="C48" s="151" t="s">
        <v>175</v>
      </c>
      <c r="D48" s="129">
        <v>68</v>
      </c>
      <c r="E48" s="130">
        <v>12</v>
      </c>
      <c r="F48" s="131">
        <v>57</v>
      </c>
      <c r="G48" s="130">
        <v>39</v>
      </c>
      <c r="H48" s="132">
        <v>421</v>
      </c>
      <c r="I48" s="133"/>
      <c r="J48" s="124"/>
      <c r="K48" s="123">
        <f>J47+K46</f>
        <v>445.2461881852887</v>
      </c>
      <c r="L48" s="134"/>
      <c r="M48" s="135"/>
      <c r="N48" s="124"/>
      <c r="O48" s="123">
        <f>N47+O46</f>
        <v>454.15111194899453</v>
      </c>
      <c r="P48" s="136"/>
      <c r="Q48" s="191" t="s">
        <v>77</v>
      </c>
      <c r="R48" s="52"/>
    </row>
    <row r="49" spans="2:27" s="23" customFormat="1" ht="15">
      <c r="B49" s="112"/>
      <c r="C49" s="299"/>
      <c r="D49" s="300"/>
      <c r="E49" s="301"/>
      <c r="F49" s="302"/>
      <c r="G49" s="301"/>
      <c r="H49" s="303"/>
      <c r="I49" s="304">
        <v>0</v>
      </c>
      <c r="J49" s="305">
        <f>I49*1.852</f>
        <v>0</v>
      </c>
      <c r="K49" s="306"/>
      <c r="L49" s="307">
        <v>0</v>
      </c>
      <c r="M49" s="308">
        <f>SUM((I49/100)*(100+L49))</f>
        <v>0</v>
      </c>
      <c r="N49" s="19">
        <f>M49*1.852</f>
        <v>0</v>
      </c>
      <c r="O49" s="124"/>
      <c r="P49" s="309" t="s">
        <v>23</v>
      </c>
      <c r="Q49" s="191" t="s">
        <v>23</v>
      </c>
      <c r="R49" s="52"/>
      <c r="S49" s="24">
        <f>(SIN(PI()*(D48+E48/60)/180))*(SIN(PI()*(D50+E50/60)/180))</f>
        <v>0</v>
      </c>
      <c r="T49" s="24">
        <f>(COS(PI()*(D48+E48/60)/180))*(COS(PI()*(D50+E50/60)/180))</f>
        <v>0.37136783555023473</v>
      </c>
      <c r="U49" s="24">
        <f>COS(PI()*(F48-F50+(G48-G50)/60)/180)</f>
        <v>0.53508977593148221</v>
      </c>
    </row>
    <row r="50" spans="2:27" s="23" customFormat="1" ht="15.75" thickBot="1">
      <c r="B50" s="113"/>
      <c r="C50" s="22"/>
      <c r="D50" s="62"/>
      <c r="E50" s="63"/>
      <c r="F50" s="64"/>
      <c r="G50" s="63"/>
      <c r="H50" s="65"/>
      <c r="I50" s="66"/>
      <c r="J50" s="67"/>
      <c r="K50" s="68">
        <f>J49+K48</f>
        <v>445.2461881852887</v>
      </c>
      <c r="L50" s="69"/>
      <c r="M50" s="70"/>
      <c r="N50" s="67"/>
      <c r="O50" s="123">
        <f>N49+O48</f>
        <v>454.15111194899453</v>
      </c>
      <c r="P50" s="71"/>
      <c r="Q50" s="98"/>
      <c r="R50" s="52"/>
    </row>
    <row r="51" spans="2:27" s="23" customFormat="1" ht="16.350000000000001" customHeight="1" thickTop="1" thickBot="1">
      <c r="B51" s="114"/>
      <c r="C51" s="99" t="s">
        <v>60</v>
      </c>
      <c r="D51" s="100"/>
      <c r="E51" s="100"/>
      <c r="F51" s="100"/>
      <c r="G51" s="100"/>
      <c r="H51" s="101"/>
      <c r="I51" s="102">
        <f>SUM(I50:I50)</f>
        <v>0</v>
      </c>
      <c r="J51" s="102"/>
      <c r="K51" s="103">
        <f>K50</f>
        <v>445.2461881852887</v>
      </c>
      <c r="L51" s="104" t="s">
        <v>23</v>
      </c>
      <c r="M51" s="105"/>
      <c r="N51" s="105"/>
      <c r="O51" s="103">
        <f>O50</f>
        <v>454.15111194899453</v>
      </c>
      <c r="P51" s="106"/>
      <c r="Q51" s="107"/>
      <c r="R51" s="52"/>
    </row>
    <row r="52" spans="2:27" s="17" customFormat="1" ht="15.75" thickTop="1">
      <c r="B52" s="115"/>
      <c r="C52" s="26"/>
      <c r="D52" s="27"/>
      <c r="E52" s="28"/>
      <c r="F52" s="29"/>
      <c r="G52" s="30"/>
      <c r="H52" s="31"/>
      <c r="I52" s="32"/>
      <c r="J52" s="32"/>
      <c r="K52" s="32"/>
      <c r="L52" s="33"/>
      <c r="M52" s="34"/>
      <c r="N52" s="32"/>
      <c r="O52" s="32"/>
      <c r="P52" s="32"/>
      <c r="Q52" s="35"/>
      <c r="T52" s="34"/>
      <c r="V52" s="32"/>
      <c r="W52" s="36"/>
      <c r="AA52" s="36"/>
    </row>
    <row r="53" spans="2:27" s="17" customFormat="1" ht="15">
      <c r="B53" s="115"/>
      <c r="C53" s="26"/>
      <c r="D53" s="27"/>
      <c r="E53" s="28"/>
      <c r="F53" s="29"/>
      <c r="G53" s="30"/>
      <c r="H53" s="31"/>
      <c r="I53" s="32"/>
      <c r="J53" s="32"/>
      <c r="K53" s="32"/>
      <c r="L53" s="33"/>
      <c r="M53" s="34"/>
      <c r="N53" s="32"/>
      <c r="O53" s="32"/>
      <c r="P53" s="32"/>
      <c r="Q53" s="35"/>
      <c r="T53" s="34"/>
      <c r="V53" s="32"/>
      <c r="W53" s="36"/>
      <c r="AA53" s="36"/>
    </row>
    <row r="54" spans="2:27">
      <c r="B54" s="116"/>
    </row>
    <row r="55" spans="2:27">
      <c r="B55" s="116"/>
    </row>
    <row r="56" spans="2:27">
      <c r="B56" s="116"/>
    </row>
    <row r="57" spans="2:27">
      <c r="B57" s="116"/>
    </row>
    <row r="58" spans="2:27">
      <c r="B58" s="116"/>
    </row>
    <row r="59" spans="2:27">
      <c r="B59" s="116"/>
    </row>
    <row r="60" spans="2:27">
      <c r="B60" s="116"/>
    </row>
    <row r="61" spans="2:27">
      <c r="B61" s="116"/>
    </row>
    <row r="62" spans="2:27">
      <c r="B62" s="116"/>
    </row>
  </sheetData>
  <sheetProtection algorithmName="SHA-512" hashValue="RTaWsgD7AcQEIngi/NJ2i25/LzzQC8C1BSOIRvFzDQAzKCD0eMRlfWcBzI0RyPYKt4nTNA9OF/KlOWZEuI8ukg==" saltValue="E9vACSUNp+AbutY0pD5n0w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80B63-7A03-4DB0-A01E-CA150CA3669B}">
  <dimension ref="B1:AI83"/>
  <sheetViews>
    <sheetView view="pageBreakPreview" zoomScale="99" zoomScaleNormal="58" zoomScaleSheetLayoutView="99" workbookViewId="0">
      <pane ySplit="4" topLeftCell="A65" activePane="bottomLeft" state="frozen"/>
      <selection pane="bottomLeft" activeCell="D2" sqref="D2:P2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 thickTop="1">
      <c r="B2" s="334" t="s">
        <v>0</v>
      </c>
      <c r="C2" s="335"/>
      <c r="D2" s="336" t="s">
        <v>181</v>
      </c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8"/>
      <c r="Q2" s="187"/>
      <c r="T2" s="49"/>
      <c r="V2" s="50"/>
      <c r="W2" s="51"/>
      <c r="AA2" s="51"/>
    </row>
    <row r="3" spans="2:35" s="42" customFormat="1" ht="15">
      <c r="B3" s="339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188"/>
      <c r="T3" s="43"/>
      <c r="V3" s="44"/>
      <c r="W3" s="45"/>
      <c r="AA3" s="45"/>
    </row>
    <row r="4" spans="2:35" s="13" customFormat="1" ht="43.5" customHeight="1" thickBot="1">
      <c r="B4" s="189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190" t="s">
        <v>20</v>
      </c>
      <c r="R4" s="286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60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151" t="s">
        <v>182</v>
      </c>
      <c r="D6" s="129">
        <v>61</v>
      </c>
      <c r="E6" s="130">
        <v>59.219000000000001</v>
      </c>
      <c r="F6" s="131">
        <v>49</v>
      </c>
      <c r="G6" s="130">
        <v>39.820999999999998</v>
      </c>
      <c r="H6" s="132">
        <v>0</v>
      </c>
      <c r="I6" s="66"/>
      <c r="J6" s="67"/>
      <c r="K6" s="68">
        <v>0</v>
      </c>
      <c r="L6" s="69"/>
      <c r="M6" s="70"/>
      <c r="N6" s="67"/>
      <c r="O6" s="68">
        <v>0</v>
      </c>
      <c r="P6" s="71"/>
      <c r="Q6" s="98" t="s">
        <v>23</v>
      </c>
      <c r="R6" s="52"/>
    </row>
    <row r="7" spans="2:35" s="23" customFormat="1" ht="15">
      <c r="B7" s="112"/>
      <c r="C7" s="150"/>
      <c r="D7" s="118"/>
      <c r="E7" s="119"/>
      <c r="F7" s="120"/>
      <c r="G7" s="119"/>
      <c r="H7" s="121"/>
      <c r="I7" s="122">
        <f>(180/PI())*(60*ATAN((SQRT(1-(S7+(T7*U7))^2))/(S7+(T7*U7))))</f>
        <v>0.10309261735349297</v>
      </c>
      <c r="J7" s="123">
        <f>I7*1.852</f>
        <v>0.190927527338669</v>
      </c>
      <c r="K7" s="124"/>
      <c r="L7" s="125">
        <v>2</v>
      </c>
      <c r="M7" s="126">
        <f>SUM((I7/100)*(100+L7))</f>
        <v>0.10515446970056282</v>
      </c>
      <c r="N7" s="123">
        <f>M7*1.852</f>
        <v>0.19474607788544235</v>
      </c>
      <c r="O7" s="124"/>
      <c r="P7" s="127" t="s">
        <v>22</v>
      </c>
      <c r="Q7" s="191" t="s">
        <v>23</v>
      </c>
      <c r="R7" s="52"/>
      <c r="S7" s="24">
        <f>(SIN(PI()*(D6+E6/60)/180))*(SIN(PI()*(D8+E8/60)/180))</f>
        <v>0.77939589655601449</v>
      </c>
      <c r="T7" s="24">
        <f>(COS(PI()*(D6+E6/60)/180))*(COS(PI()*(D8+E8/60)/180))</f>
        <v>0.22060410301240194</v>
      </c>
      <c r="U7" s="24">
        <f>COS(PI()*(F6-F8+(G6-G8)/60)/180)</f>
        <v>0.99999999991809174</v>
      </c>
    </row>
    <row r="8" spans="2:35" s="23" customFormat="1" ht="15">
      <c r="B8" s="112">
        <v>2</v>
      </c>
      <c r="C8" s="151" t="s">
        <v>183</v>
      </c>
      <c r="D8" s="129">
        <v>61</v>
      </c>
      <c r="E8" s="130">
        <v>59.118000000000002</v>
      </c>
      <c r="F8" s="131">
        <v>49</v>
      </c>
      <c r="G8" s="130">
        <v>39.865000000000002</v>
      </c>
      <c r="H8" s="132">
        <v>20</v>
      </c>
      <c r="I8" s="133"/>
      <c r="J8" s="124"/>
      <c r="K8" s="123">
        <f>J7+K6</f>
        <v>0.190927527338669</v>
      </c>
      <c r="L8" s="134"/>
      <c r="M8" s="135"/>
      <c r="N8" s="124"/>
      <c r="O8" s="123">
        <f>N7+O6</f>
        <v>0.19474607788544235</v>
      </c>
      <c r="P8" s="136"/>
      <c r="Q8" s="191" t="s">
        <v>23</v>
      </c>
      <c r="R8" s="52"/>
    </row>
    <row r="9" spans="2:35" s="23" customFormat="1" ht="15">
      <c r="B9" s="112"/>
      <c r="C9" s="151"/>
      <c r="D9" s="118"/>
      <c r="E9" s="119"/>
      <c r="F9" s="120"/>
      <c r="G9" s="119"/>
      <c r="H9" s="164"/>
      <c r="I9" s="122">
        <f>(180/PI())*(60*ATAN((SQRT(1-(S9+(T9*U9))^2))/(S9+(T9*U9))))</f>
        <v>0.24960614922927576</v>
      </c>
      <c r="J9" s="123">
        <f>I9*1.852</f>
        <v>0.46227058837261875</v>
      </c>
      <c r="K9" s="124"/>
      <c r="L9" s="125">
        <v>2</v>
      </c>
      <c r="M9" s="126">
        <f>SUM((I9/100)*(100+L9))</f>
        <v>0.25459827221386128</v>
      </c>
      <c r="N9" s="123">
        <f>M9*1.852</f>
        <v>0.47151600014007111</v>
      </c>
      <c r="O9" s="124"/>
      <c r="P9" s="127" t="s">
        <v>22</v>
      </c>
      <c r="Q9" s="191" t="s">
        <v>23</v>
      </c>
      <c r="R9" s="52"/>
      <c r="S9" s="24">
        <f>(SIN(PI()*(D8+E8/60)/180))*(SIN(PI()*(D10+E10/60)/180))</f>
        <v>0.77935403963737193</v>
      </c>
      <c r="T9" s="24">
        <f>(COS(PI()*(D8+E8/60)/180))*(COS(PI()*(D10+E10/60)/180))</f>
        <v>0.22064595780231877</v>
      </c>
      <c r="U9" s="24">
        <f>COS(PI()*(F8-F10+(G8-G10)/60)/180)</f>
        <v>0.99999999965730535</v>
      </c>
    </row>
    <row r="10" spans="2:35" s="23" customFormat="1" ht="15">
      <c r="B10" s="112">
        <v>3</v>
      </c>
      <c r="C10" s="151" t="s">
        <v>51</v>
      </c>
      <c r="D10" s="129">
        <v>61</v>
      </c>
      <c r="E10" s="130">
        <v>58.872</v>
      </c>
      <c r="F10" s="131">
        <v>49</v>
      </c>
      <c r="G10" s="130">
        <v>39.954999999999998</v>
      </c>
      <c r="H10" s="132">
        <v>31</v>
      </c>
      <c r="I10" s="133"/>
      <c r="J10" s="124"/>
      <c r="K10" s="123">
        <f>J9+K8</f>
        <v>0.65319811571128772</v>
      </c>
      <c r="L10" s="134"/>
      <c r="M10" s="135"/>
      <c r="N10" s="124"/>
      <c r="O10" s="123">
        <f>N9+O8</f>
        <v>0.66626207802551352</v>
      </c>
      <c r="P10" s="136"/>
      <c r="Q10" s="192" t="s">
        <v>23</v>
      </c>
      <c r="R10" s="52"/>
    </row>
    <row r="11" spans="2:35" s="23" customFormat="1" ht="15">
      <c r="B11" s="112"/>
      <c r="C11" s="150"/>
      <c r="D11" s="118"/>
      <c r="E11" s="119"/>
      <c r="F11" s="120"/>
      <c r="G11" s="119"/>
      <c r="H11" s="121"/>
      <c r="I11" s="122">
        <f>(180/PI())*(60*ATAN((SQRT(1-(S11+(T11*U11))^2))/(S11+(T11*U11))))</f>
        <v>0.3830622206688008</v>
      </c>
      <c r="J11" s="123">
        <f>I11*1.852</f>
        <v>0.70943123267861907</v>
      </c>
      <c r="K11" s="124"/>
      <c r="L11" s="125">
        <v>2</v>
      </c>
      <c r="M11" s="126">
        <f>SUM((I11/100)*(100+L11))</f>
        <v>0.39072346508217681</v>
      </c>
      <c r="N11" s="123">
        <f>M11*1.852</f>
        <v>0.72361985733219147</v>
      </c>
      <c r="O11" s="124"/>
      <c r="P11" s="127" t="s">
        <v>22</v>
      </c>
      <c r="Q11" s="191" t="s">
        <v>23</v>
      </c>
      <c r="R11" s="52"/>
      <c r="S11" s="24">
        <f>(SIN(PI()*(D10+E10/60)/180))*(SIN(PI()*(D12+E12/60)/180))</f>
        <v>0.77927960716634226</v>
      </c>
      <c r="T11" s="24">
        <f>(COS(PI()*(D10+E10/60)/180))*(COS(PI()*(D12+E12/60)/180))</f>
        <v>0.2207203870103458</v>
      </c>
      <c r="U11" s="24">
        <f>COS(PI()*(F10-F12+(G10-G12)/60)/180)</f>
        <v>0.99999999825653063</v>
      </c>
    </row>
    <row r="12" spans="2:35" s="23" customFormat="1" ht="15">
      <c r="B12" s="112">
        <v>4</v>
      </c>
      <c r="C12" s="151" t="s">
        <v>25</v>
      </c>
      <c r="D12" s="129">
        <v>61</v>
      </c>
      <c r="E12" s="130">
        <v>58.500999999999998</v>
      </c>
      <c r="F12" s="131">
        <v>49</v>
      </c>
      <c r="G12" s="130">
        <v>39.752000000000002</v>
      </c>
      <c r="H12" s="132">
        <v>244</v>
      </c>
      <c r="I12" s="133"/>
      <c r="J12" s="124"/>
      <c r="K12" s="123">
        <f>J11+K10</f>
        <v>1.3626293483899068</v>
      </c>
      <c r="L12" s="134"/>
      <c r="M12" s="135"/>
      <c r="N12" s="124"/>
      <c r="O12" s="123">
        <f>N11+O10</f>
        <v>1.389881935357705</v>
      </c>
      <c r="P12" s="136"/>
      <c r="Q12" s="191"/>
      <c r="R12" s="52"/>
    </row>
    <row r="13" spans="2:35" s="23" customFormat="1" ht="15">
      <c r="B13" s="112"/>
      <c r="C13" s="150"/>
      <c r="D13" s="118"/>
      <c r="E13" s="119"/>
      <c r="F13" s="120"/>
      <c r="G13" s="119"/>
      <c r="H13" s="121"/>
      <c r="I13" s="122">
        <f>(180/PI())*(60*ATAN((SQRT(1-(S13+(T13*U13))^2))/(S13+(T13*U13))))</f>
        <v>0.2669449825124014</v>
      </c>
      <c r="J13" s="123">
        <f>I13*1.852</f>
        <v>0.49438210761296741</v>
      </c>
      <c r="K13" s="124"/>
      <c r="L13" s="125">
        <v>2</v>
      </c>
      <c r="M13" s="126">
        <f>SUM((I13/100)*(100+L13))</f>
        <v>0.27228388216264943</v>
      </c>
      <c r="N13" s="123">
        <f>M13*1.852</f>
        <v>0.50426974976522676</v>
      </c>
      <c r="O13" s="124"/>
      <c r="P13" s="127" t="s">
        <v>22</v>
      </c>
      <c r="Q13" s="191" t="s">
        <v>23</v>
      </c>
      <c r="R13" s="52"/>
      <c r="S13" s="24">
        <f>(SIN(PI()*(D12+E12/60)/180))*(SIN(PI()*(D14+E14/60)/180))</f>
        <v>0.77920939222218533</v>
      </c>
      <c r="T13" s="24">
        <f>(COS(PI()*(D12+E12/60)/180))*(COS(PI()*(D14+E14/60)/180))</f>
        <v>0.22079060589422139</v>
      </c>
      <c r="U13" s="24">
        <f>COS(PI()*(F12-F14+(G12-G14)/60)/180)</f>
        <v>0.99999999487633495</v>
      </c>
    </row>
    <row r="14" spans="2:35" s="23" customFormat="1" ht="15">
      <c r="B14" s="112">
        <v>5</v>
      </c>
      <c r="C14" s="151" t="s">
        <v>27</v>
      </c>
      <c r="D14" s="129">
        <v>61</v>
      </c>
      <c r="E14" s="130">
        <v>58.29</v>
      </c>
      <c r="F14" s="131">
        <v>49</v>
      </c>
      <c r="G14" s="130">
        <v>40.1</v>
      </c>
      <c r="H14" s="132">
        <v>378</v>
      </c>
      <c r="I14" s="133"/>
      <c r="J14" s="124"/>
      <c r="K14" s="123">
        <f>J13+K12</f>
        <v>1.8570114560028741</v>
      </c>
      <c r="L14" s="134"/>
      <c r="M14" s="135"/>
      <c r="N14" s="124"/>
      <c r="O14" s="123">
        <f>N13+O12</f>
        <v>1.8941516851229316</v>
      </c>
      <c r="P14" s="136"/>
      <c r="Q14" s="191"/>
      <c r="R14" s="52"/>
    </row>
    <row r="15" spans="2:35" s="23" customFormat="1" ht="15">
      <c r="B15" s="112"/>
      <c r="C15" s="150"/>
      <c r="D15" s="118"/>
      <c r="E15" s="119"/>
      <c r="F15" s="120"/>
      <c r="G15" s="119"/>
      <c r="H15" s="121"/>
      <c r="I15" s="122">
        <f>(180/PI())*(60*ATAN((SQRT(1-(S15+(T15*U15))^2))/(S15+(T15*U15))))</f>
        <v>1.2218120583174368</v>
      </c>
      <c r="J15" s="123">
        <f>I15*1.852</f>
        <v>2.2627959320038928</v>
      </c>
      <c r="K15" s="124"/>
      <c r="L15" s="125">
        <v>2</v>
      </c>
      <c r="M15" s="126">
        <f>SUM((I15/100)*(100+L15))</f>
        <v>1.2462482994837853</v>
      </c>
      <c r="N15" s="123">
        <f>M15*1.852</f>
        <v>2.3080518506439707</v>
      </c>
      <c r="O15" s="124"/>
      <c r="P15" s="127" t="s">
        <v>22</v>
      </c>
      <c r="Q15" s="191" t="s">
        <v>23</v>
      </c>
      <c r="R15" s="52"/>
      <c r="S15" s="24">
        <f>(SIN(PI()*(D14+E14/60)/180))*(SIN(PI()*(D16+E16/60)/180))</f>
        <v>0.77918272794171817</v>
      </c>
      <c r="T15" s="24">
        <f>(COS(PI()*(D14+E14/60)/180))*(COS(PI()*(D16+E16/60)/180))</f>
        <v>0.22081727205405099</v>
      </c>
      <c r="U15" s="24">
        <f>COS(PI()*(F14-F16+(G14-G16)/60)/180)</f>
        <v>0.99999971399810283</v>
      </c>
    </row>
    <row r="16" spans="2:35" s="23" customFormat="1" ht="15">
      <c r="B16" s="112">
        <v>6</v>
      </c>
      <c r="C16" s="151" t="s">
        <v>28</v>
      </c>
      <c r="D16" s="129">
        <v>61</v>
      </c>
      <c r="E16" s="130">
        <v>58.28</v>
      </c>
      <c r="F16" s="131">
        <v>49</v>
      </c>
      <c r="G16" s="130">
        <v>42.7</v>
      </c>
      <c r="H16" s="132">
        <v>359</v>
      </c>
      <c r="I16" s="133"/>
      <c r="J16" s="124"/>
      <c r="K16" s="123">
        <f>J15+K14</f>
        <v>4.1198073880067669</v>
      </c>
      <c r="L16" s="134"/>
      <c r="M16" s="135"/>
      <c r="N16" s="124"/>
      <c r="O16" s="123">
        <f>N15+O14</f>
        <v>4.2022035357669019</v>
      </c>
      <c r="P16" s="136"/>
      <c r="Q16" s="191"/>
      <c r="R16" s="52"/>
    </row>
    <row r="17" spans="2:21" s="23" customFormat="1" ht="15">
      <c r="B17" s="112"/>
      <c r="C17" s="150"/>
      <c r="D17" s="118"/>
      <c r="E17" s="119"/>
      <c r="F17" s="120"/>
      <c r="G17" s="119"/>
      <c r="H17" s="121"/>
      <c r="I17" s="122">
        <f>(180/PI())*(60*ATAN((SQRT(1-(S17+(T17*U17))^2))/(S17+(T17*U17))))</f>
        <v>1.3281746405235844</v>
      </c>
      <c r="J17" s="123">
        <f>I17*1.852</f>
        <v>2.4597794342496782</v>
      </c>
      <c r="K17" s="124"/>
      <c r="L17" s="125">
        <v>2</v>
      </c>
      <c r="M17" s="126">
        <f>SUM((I17/100)*(100+L17))</f>
        <v>1.354738133334056</v>
      </c>
      <c r="N17" s="123">
        <f>M17*1.852</f>
        <v>2.5089750229346719</v>
      </c>
      <c r="O17" s="124"/>
      <c r="P17" s="127" t="s">
        <v>22</v>
      </c>
      <c r="Q17" s="191" t="s">
        <v>23</v>
      </c>
      <c r="R17" s="52"/>
      <c r="S17" s="24">
        <f>(SIN(PI()*(D16+E16/60)/180))*(SIN(PI()*(D18+E18/60)/180))</f>
        <v>0.77925631784301097</v>
      </c>
      <c r="T17" s="24">
        <f>(COS(PI()*(D16+E16/60)/180))*(COS(PI()*(D18+E18/60)/180))</f>
        <v>0.22074366589380337</v>
      </c>
      <c r="U17" s="24">
        <f>COS(PI()*(F16-F18+(G16-G18)/60)/180)</f>
        <v>0.99999973557516808</v>
      </c>
    </row>
    <row r="18" spans="2:21" s="23" customFormat="1" ht="15">
      <c r="B18" s="112">
        <v>7</v>
      </c>
      <c r="C18" s="151" t="s">
        <v>29</v>
      </c>
      <c r="D18" s="129">
        <v>61</v>
      </c>
      <c r="E18" s="130">
        <v>58.9</v>
      </c>
      <c r="F18" s="131">
        <v>49</v>
      </c>
      <c r="G18" s="130">
        <v>45.2</v>
      </c>
      <c r="H18" s="132">
        <v>275</v>
      </c>
      <c r="I18" s="133"/>
      <c r="J18" s="124"/>
      <c r="K18" s="123">
        <f>J17+K16</f>
        <v>6.5795868222564451</v>
      </c>
      <c r="L18" s="134"/>
      <c r="M18" s="135"/>
      <c r="N18" s="124"/>
      <c r="O18" s="123">
        <f>N17+O16</f>
        <v>6.7111785587015742</v>
      </c>
      <c r="P18" s="136"/>
      <c r="Q18" s="191"/>
      <c r="R18" s="52"/>
    </row>
    <row r="19" spans="2:21" s="23" customFormat="1" ht="15">
      <c r="B19" s="112"/>
      <c r="C19" s="150"/>
      <c r="D19" s="118"/>
      <c r="E19" s="119"/>
      <c r="F19" s="120"/>
      <c r="G19" s="119"/>
      <c r="H19" s="121"/>
      <c r="I19" s="122">
        <f>(180/PI())*(60*ATAN((SQRT(1-(S19+(T19*U19))^2))/(S19+(T19*U19))))</f>
        <v>4.3354448762497455</v>
      </c>
      <c r="J19" s="123">
        <f>I19*1.852</f>
        <v>8.0292439108145288</v>
      </c>
      <c r="K19" s="124"/>
      <c r="L19" s="125">
        <v>2</v>
      </c>
      <c r="M19" s="126">
        <f>SUM((I19/100)*(100+L19))</f>
        <v>4.4221537737747409</v>
      </c>
      <c r="N19" s="123">
        <f>M19*1.852</f>
        <v>8.1898287890308215</v>
      </c>
      <c r="O19" s="124"/>
      <c r="P19" s="127" t="s">
        <v>22</v>
      </c>
      <c r="Q19" s="191" t="s">
        <v>23</v>
      </c>
      <c r="R19" s="52"/>
      <c r="S19" s="24">
        <f>(SIN(PI()*(D18+E18/60)/180))*(SIN(PI()*(D28+E28/60)/180))</f>
        <v>0.77956020071674248</v>
      </c>
      <c r="T19" s="24">
        <f>(COS(PI()*(D18+E18/60)/180))*(COS(PI()*(D28+E28/60)/180))</f>
        <v>0.22043964655147169</v>
      </c>
      <c r="U19" s="24">
        <f>COS(PI()*(F18-F28+(G18-G28)/60)/180)</f>
        <v>0.99999708540502008</v>
      </c>
    </row>
    <row r="20" spans="2:21" s="23" customFormat="1" ht="15">
      <c r="B20" s="112">
        <v>8</v>
      </c>
      <c r="C20" s="151" t="s">
        <v>30</v>
      </c>
      <c r="D20" s="129">
        <v>61</v>
      </c>
      <c r="E20" s="130">
        <v>59.5</v>
      </c>
      <c r="F20" s="131">
        <v>49</v>
      </c>
      <c r="G20" s="130">
        <v>46.6</v>
      </c>
      <c r="H20" s="132">
        <v>254</v>
      </c>
      <c r="I20" s="133"/>
      <c r="J20" s="124"/>
      <c r="K20" s="123">
        <f>J19+K18</f>
        <v>14.608830733070974</v>
      </c>
      <c r="L20" s="134"/>
      <c r="M20" s="135"/>
      <c r="N20" s="124"/>
      <c r="O20" s="123">
        <f>N19+O18</f>
        <v>14.901007347732396</v>
      </c>
      <c r="P20" s="136"/>
      <c r="Q20" s="191" t="s">
        <v>184</v>
      </c>
      <c r="R20" s="52"/>
    </row>
    <row r="21" spans="2:21" s="23" customFormat="1" ht="15">
      <c r="B21" s="112"/>
      <c r="C21" s="150"/>
      <c r="D21" s="118"/>
      <c r="E21" s="119"/>
      <c r="F21" s="120"/>
      <c r="G21" s="119"/>
      <c r="H21" s="121"/>
      <c r="I21" s="122">
        <f>(180/PI())*(60*ATAN((SQRT(1-(S21+(T21*U21))^2))/(S21+(T21*U21))))</f>
        <v>0.76615629999327794</v>
      </c>
      <c r="J21" s="123">
        <f>I21*1.852</f>
        <v>1.4189214675875508</v>
      </c>
      <c r="K21" s="124"/>
      <c r="L21" s="125">
        <v>2</v>
      </c>
      <c r="M21" s="126">
        <f>SUM((I21/100)*(100+L21))</f>
        <v>0.78147942599314346</v>
      </c>
      <c r="N21" s="123">
        <f>M21*1.852</f>
        <v>1.4472998969393018</v>
      </c>
      <c r="O21" s="124"/>
      <c r="P21" s="127" t="s">
        <v>22</v>
      </c>
      <c r="Q21" s="191" t="s">
        <v>23</v>
      </c>
      <c r="R21" s="52"/>
      <c r="S21" s="24">
        <f>(SIN(PI()*(D20+E20/60)/180))*(SIN(PI()*(D22+E22/60)/180))</f>
        <v>0.77949395088076623</v>
      </c>
      <c r="T21" s="24">
        <f>(COS(PI()*(D20+E20/60)/180))*(COS(PI()*(D22+E22/60)/180))</f>
        <v>0.22050604816730426</v>
      </c>
      <c r="U21" s="24">
        <f>COS(PI()*(F20-F22+(G20-G22)/60)/180)</f>
        <v>0.99999989169158598</v>
      </c>
    </row>
    <row r="22" spans="2:21" s="23" customFormat="1" ht="15">
      <c r="B22" s="112">
        <v>9</v>
      </c>
      <c r="C22" s="151" t="s">
        <v>31</v>
      </c>
      <c r="D22" s="129">
        <v>61</v>
      </c>
      <c r="E22" s="130">
        <v>59.65</v>
      </c>
      <c r="F22" s="131">
        <v>49</v>
      </c>
      <c r="G22" s="130">
        <v>48.2</v>
      </c>
      <c r="H22" s="132">
        <v>266</v>
      </c>
      <c r="I22" s="133"/>
      <c r="J22" s="124"/>
      <c r="K22" s="123">
        <f>J21+K20</f>
        <v>16.027752200658526</v>
      </c>
      <c r="L22" s="134"/>
      <c r="M22" s="135"/>
      <c r="N22" s="124"/>
      <c r="O22" s="123">
        <f>N21+O20</f>
        <v>16.348307244671698</v>
      </c>
      <c r="P22" s="136"/>
      <c r="Q22" s="191"/>
      <c r="R22" s="52"/>
    </row>
    <row r="23" spans="2:21" s="23" customFormat="1" ht="15">
      <c r="B23" s="112"/>
      <c r="C23" s="150"/>
      <c r="D23" s="118"/>
      <c r="E23" s="119"/>
      <c r="F23" s="120"/>
      <c r="G23" s="119"/>
      <c r="H23" s="121"/>
      <c r="I23" s="122">
        <f>(180/PI())*(60*ATAN((SQRT(1-(S23+(T23*U23))^2))/(S23+(T23*U23))))</f>
        <v>1.2351733396489815</v>
      </c>
      <c r="J23" s="123">
        <f>I23*1.852</f>
        <v>2.2875410250299137</v>
      </c>
      <c r="K23" s="124"/>
      <c r="L23" s="125">
        <v>2</v>
      </c>
      <c r="M23" s="126">
        <f>SUM((I23/100)*(100+L23))</f>
        <v>1.2598768064419612</v>
      </c>
      <c r="N23" s="123">
        <f>M23*1.852</f>
        <v>2.3332918455305123</v>
      </c>
      <c r="O23" s="124"/>
      <c r="P23" s="127" t="s">
        <v>22</v>
      </c>
      <c r="Q23" s="191" t="s">
        <v>23</v>
      </c>
      <c r="R23" s="52"/>
      <c r="S23" s="24">
        <f>(SIN(PI()*(D22+E22/60)/180))*(SIN(PI()*(D24+E24/60)/180))</f>
        <v>0.77956630205559529</v>
      </c>
      <c r="T23" s="24">
        <f>(COS(PI()*(D22+E22/60)/180))*(COS(PI()*(D24+E24/60)/180))</f>
        <v>0.2204336893770398</v>
      </c>
      <c r="U23" s="24">
        <f>COS(PI()*(F22-F24+(G22-G24)/60)/180)</f>
        <v>0.99999974604639097</v>
      </c>
    </row>
    <row r="24" spans="2:21" s="23" customFormat="1" ht="15">
      <c r="B24" s="112">
        <v>10</v>
      </c>
      <c r="C24" s="151" t="s">
        <v>32</v>
      </c>
      <c r="D24" s="129">
        <v>62</v>
      </c>
      <c r="E24" s="130">
        <v>0.1</v>
      </c>
      <c r="F24" s="131">
        <v>49</v>
      </c>
      <c r="G24" s="130">
        <v>50.65</v>
      </c>
      <c r="H24" s="132">
        <v>229</v>
      </c>
      <c r="I24" s="133"/>
      <c r="J24" s="124"/>
      <c r="K24" s="123">
        <f>J23+K22</f>
        <v>18.315293225688439</v>
      </c>
      <c r="L24" s="134"/>
      <c r="M24" s="135"/>
      <c r="N24" s="124"/>
      <c r="O24" s="123">
        <f>N23+O22</f>
        <v>18.681599090202212</v>
      </c>
      <c r="P24" s="136"/>
      <c r="Q24" s="191"/>
      <c r="R24" s="52"/>
    </row>
    <row r="25" spans="2:21" s="23" customFormat="1" ht="15">
      <c r="B25" s="112"/>
      <c r="C25" s="150"/>
      <c r="D25" s="118"/>
      <c r="E25" s="119"/>
      <c r="F25" s="120"/>
      <c r="G25" s="119"/>
      <c r="H25" s="121"/>
      <c r="I25" s="122">
        <f>(180/PI())*(60*ATAN((SQRT(1-(S25+(T25*U25))^2))/(S25+(T25*U25))))</f>
        <v>0.63167437865365295</v>
      </c>
      <c r="J25" s="123">
        <f>I25*1.852</f>
        <v>1.1698609492665653</v>
      </c>
      <c r="K25" s="124"/>
      <c r="L25" s="125">
        <v>2</v>
      </c>
      <c r="M25" s="126">
        <f>SUM((I25/100)*(100+L25))</f>
        <v>0.64430786622672598</v>
      </c>
      <c r="N25" s="123">
        <f>M25*1.852</f>
        <v>1.1932581682518966</v>
      </c>
      <c r="O25" s="124"/>
      <c r="P25" s="127" t="s">
        <v>22</v>
      </c>
      <c r="Q25" s="191" t="s">
        <v>23</v>
      </c>
      <c r="R25" s="52"/>
      <c r="S25" s="24">
        <f>(SIN(PI()*(D24+E24/60)/180))*(SIN(PI()*(D26+E26/60)/180))</f>
        <v>0.77968928339110066</v>
      </c>
      <c r="T25" s="24">
        <f>(COS(PI()*(D24+E24/60)/180))*(COS(PI()*(D26+E26/60)/180))</f>
        <v>0.2203107028630383</v>
      </c>
      <c r="U25" s="24">
        <f>COS(PI()*(F24-F26+(G24-G26)/60)/180)</f>
        <v>0.9999999857675973</v>
      </c>
    </row>
    <row r="26" spans="2:21" s="23" customFormat="1" ht="15">
      <c r="B26" s="112">
        <v>11</v>
      </c>
      <c r="C26" s="151" t="s">
        <v>33</v>
      </c>
      <c r="D26" s="129">
        <v>62</v>
      </c>
      <c r="E26" s="130">
        <v>0.67</v>
      </c>
      <c r="F26" s="131">
        <v>49</v>
      </c>
      <c r="G26" s="130">
        <v>51.23</v>
      </c>
      <c r="H26" s="132">
        <v>208</v>
      </c>
      <c r="I26" s="133"/>
      <c r="J26" s="124"/>
      <c r="K26" s="123">
        <f>J25+K24</f>
        <v>19.485154174955003</v>
      </c>
      <c r="L26" s="134"/>
      <c r="M26" s="135"/>
      <c r="N26" s="124"/>
      <c r="O26" s="123">
        <f>N25+O24</f>
        <v>19.87485725845411</v>
      </c>
      <c r="P26" s="136"/>
      <c r="Q26" s="191"/>
      <c r="R26" s="52"/>
    </row>
    <row r="27" spans="2:21" s="23" customFormat="1" ht="15">
      <c r="B27" s="112"/>
      <c r="C27" s="150"/>
      <c r="D27" s="118"/>
      <c r="E27" s="119"/>
      <c r="F27" s="120"/>
      <c r="G27" s="119"/>
      <c r="H27" s="121"/>
      <c r="I27" s="122">
        <f>(180/PI())*(60*ATAN((SQRT(1-(S27+(T27*U27))^2))/(S27+(T27*U27))))</f>
        <v>1.0731748174152982</v>
      </c>
      <c r="J27" s="123">
        <f>I27*1.852</f>
        <v>1.9875197618531324</v>
      </c>
      <c r="K27" s="124"/>
      <c r="L27" s="125">
        <v>2</v>
      </c>
      <c r="M27" s="126">
        <f>SUM((I27/100)*(100+L27))</f>
        <v>1.094638313763604</v>
      </c>
      <c r="N27" s="123">
        <f>M27*1.852</f>
        <v>2.0272701570901948</v>
      </c>
      <c r="O27" s="124"/>
      <c r="P27" s="127" t="s">
        <v>22</v>
      </c>
      <c r="Q27" s="191" t="s">
        <v>23</v>
      </c>
      <c r="R27" s="52"/>
      <c r="S27" s="24">
        <f>(SIN(PI()*(D26+E26/60)/180))*(SIN(PI()*(D28+E28/60)/180))</f>
        <v>0.77977367639282047</v>
      </c>
      <c r="T27" s="24">
        <f>(COS(PI()*(D26+E26/60)/180))*(COS(PI()*(D28+E28/60)/180))</f>
        <v>0.2202263228921747</v>
      </c>
      <c r="U27" s="24">
        <f>COS(PI()*(F26-F28+(G26-G28)/60)/180)</f>
        <v>0.99999978199124373</v>
      </c>
    </row>
    <row r="28" spans="2:21" s="23" customFormat="1" ht="15">
      <c r="B28" s="112">
        <v>12</v>
      </c>
      <c r="C28" s="151" t="s">
        <v>34</v>
      </c>
      <c r="D28" s="129">
        <v>62</v>
      </c>
      <c r="E28" s="130">
        <v>0.8</v>
      </c>
      <c r="F28" s="131">
        <v>49</v>
      </c>
      <c r="G28" s="130">
        <v>53.5</v>
      </c>
      <c r="H28" s="132">
        <v>216</v>
      </c>
      <c r="I28" s="133"/>
      <c r="J28" s="124"/>
      <c r="K28" s="123">
        <f>J27+K26</f>
        <v>21.472673936808135</v>
      </c>
      <c r="L28" s="134"/>
      <c r="M28" s="135"/>
      <c r="N28" s="124"/>
      <c r="O28" s="123">
        <f>N27+O26</f>
        <v>21.902127415544307</v>
      </c>
      <c r="P28" s="136"/>
      <c r="Q28" s="191"/>
      <c r="R28" s="52"/>
    </row>
    <row r="29" spans="2:21" s="23" customFormat="1" ht="15">
      <c r="B29" s="112"/>
      <c r="C29" s="150"/>
      <c r="D29" s="118"/>
      <c r="E29" s="119"/>
      <c r="F29" s="120"/>
      <c r="G29" s="119"/>
      <c r="H29" s="121"/>
      <c r="I29" s="122">
        <f>(180/PI())*(60*ATAN((SQRT(1-(S29+(T29*U29))^2))/(S29+(T29*U29))))</f>
        <v>1.4392784763466164</v>
      </c>
      <c r="J29" s="123">
        <f>I29*1.852</f>
        <v>2.665543738193934</v>
      </c>
      <c r="K29" s="124"/>
      <c r="L29" s="125">
        <v>2</v>
      </c>
      <c r="M29" s="126">
        <f>SUM((I29/100)*(100+L29))</f>
        <v>1.4680640458735488</v>
      </c>
      <c r="N29" s="123">
        <f>M29*1.852</f>
        <v>2.7188546129578124</v>
      </c>
      <c r="O29" s="124"/>
      <c r="P29" s="127" t="s">
        <v>22</v>
      </c>
      <c r="Q29" s="191" t="s">
        <v>23</v>
      </c>
      <c r="R29" s="52"/>
      <c r="S29" s="24">
        <f>(SIN(PI()*(D28+E28/60)/180))*(SIN(PI()*(D30+E30/60)/180))</f>
        <v>0.77974835957686728</v>
      </c>
      <c r="T29" s="24">
        <f>(COS(PI()*(D28+E28/60)/180))*(COS(PI()*(D30+E30/60)/180))</f>
        <v>0.22025163553233076</v>
      </c>
      <c r="U29" s="24">
        <f>COS(PI()*(F28-F30+(G28-G30)/60)/180)</f>
        <v>0.9999996242882826</v>
      </c>
    </row>
    <row r="30" spans="2:21" s="23" customFormat="1" ht="15">
      <c r="B30" s="112">
        <v>13</v>
      </c>
      <c r="C30" s="151" t="s">
        <v>35</v>
      </c>
      <c r="D30" s="129">
        <v>62</v>
      </c>
      <c r="E30" s="130">
        <v>0.46</v>
      </c>
      <c r="F30" s="131">
        <v>49</v>
      </c>
      <c r="G30" s="130">
        <v>56.48</v>
      </c>
      <c r="H30" s="132">
        <v>224</v>
      </c>
      <c r="I30" s="133"/>
      <c r="J30" s="124"/>
      <c r="K30" s="123">
        <f>J29+K28</f>
        <v>24.138217675002068</v>
      </c>
      <c r="L30" s="134"/>
      <c r="M30" s="135"/>
      <c r="N30" s="124"/>
      <c r="O30" s="123">
        <f>N29+O28</f>
        <v>24.620982028502119</v>
      </c>
      <c r="P30" s="136"/>
      <c r="Q30" s="191"/>
      <c r="R30" s="52"/>
    </row>
    <row r="31" spans="2:21" s="23" customFormat="1" ht="15">
      <c r="B31" s="112"/>
      <c r="C31" s="150"/>
      <c r="D31" s="118"/>
      <c r="E31" s="119"/>
      <c r="F31" s="120"/>
      <c r="G31" s="119"/>
      <c r="H31" s="121"/>
      <c r="I31" s="122">
        <f>(180/PI())*(60*ATAN((SQRT(1-(S31+(T31*U31))^2))/(S31+(T31*U31))))</f>
        <v>0.60189497054444396</v>
      </c>
      <c r="J31" s="123">
        <f>I31*1.852</f>
        <v>1.1147094854483102</v>
      </c>
      <c r="K31" s="124"/>
      <c r="L31" s="125">
        <v>2</v>
      </c>
      <c r="M31" s="126">
        <f>SUM((I31/100)*(100+L31))</f>
        <v>0.61393286995533292</v>
      </c>
      <c r="N31" s="123">
        <f>M31*1.852</f>
        <v>1.1370036751572765</v>
      </c>
      <c r="O31" s="124"/>
      <c r="P31" s="127" t="s">
        <v>22</v>
      </c>
      <c r="Q31" s="191" t="s">
        <v>23</v>
      </c>
      <c r="R31" s="52"/>
      <c r="S31" s="24">
        <f>(SIN(PI()*(D30+E30/60)/180))*(SIN(PI()*(D32+E32/60)/180))</f>
        <v>0.77963985187413598</v>
      </c>
      <c r="T31" s="24">
        <f>(COS(PI()*(D30+E30/60)/180))*(COS(PI()*(D32+E32/60)/180))</f>
        <v>0.22036013485808306</v>
      </c>
      <c r="U31" s="24">
        <f>COS(PI()*(F30-F32+(G30-G32)/60)/180)</f>
        <v>0.99999999065416834</v>
      </c>
    </row>
    <row r="32" spans="2:21" s="23" customFormat="1" ht="15">
      <c r="B32" s="112">
        <v>14</v>
      </c>
      <c r="C32" s="151" t="s">
        <v>36</v>
      </c>
      <c r="D32" s="129">
        <v>61</v>
      </c>
      <c r="E32" s="130">
        <v>59.9</v>
      </c>
      <c r="F32" s="131">
        <v>49</v>
      </c>
      <c r="G32" s="130">
        <v>56.95</v>
      </c>
      <c r="H32" s="132">
        <v>272</v>
      </c>
      <c r="I32" s="133"/>
      <c r="J32" s="124"/>
      <c r="K32" s="123">
        <f>J31+K30</f>
        <v>25.252927160450376</v>
      </c>
      <c r="L32" s="134"/>
      <c r="M32" s="135"/>
      <c r="N32" s="124"/>
      <c r="O32" s="123">
        <f>N31+O30</f>
        <v>25.757985703659397</v>
      </c>
      <c r="P32" s="136"/>
      <c r="Q32" s="191"/>
      <c r="R32" s="52"/>
    </row>
    <row r="33" spans="2:21" s="23" customFormat="1" ht="15">
      <c r="B33" s="112"/>
      <c r="C33" s="150"/>
      <c r="D33" s="118"/>
      <c r="E33" s="119"/>
      <c r="F33" s="120"/>
      <c r="G33" s="119"/>
      <c r="H33" s="121"/>
      <c r="I33" s="122">
        <f>(180/PI())*(60*ATAN((SQRT(1-(S33+(T33*U33))^2))/(S33+(T33*U33))))</f>
        <v>1.1213585185298287</v>
      </c>
      <c r="J33" s="123">
        <f>I33*1.852</f>
        <v>2.076755976317243</v>
      </c>
      <c r="K33" s="124"/>
      <c r="L33" s="125">
        <v>2</v>
      </c>
      <c r="M33" s="126">
        <f>SUM((I33/100)*(100+L33))</f>
        <v>1.1437856889004252</v>
      </c>
      <c r="N33" s="123">
        <f>M33*1.852</f>
        <v>2.1182910958435874</v>
      </c>
      <c r="O33" s="124"/>
      <c r="P33" s="127" t="s">
        <v>22</v>
      </c>
      <c r="Q33" s="191" t="s">
        <v>23</v>
      </c>
      <c r="R33" s="52"/>
      <c r="S33" s="24">
        <f>(SIN(PI()*(D32+E32/60)/180))*(SIN(PI()*(D34+E34/60)/180))</f>
        <v>0.77954821754577763</v>
      </c>
      <c r="T33" s="24">
        <f>(COS(PI()*(D32+E32/60)/180))*(COS(PI()*(D34+E34/60)/180))</f>
        <v>0.22045178076190325</v>
      </c>
      <c r="U33" s="24">
        <f>COS(PI()*(F32-F34+(G32-G34)/60)/180)</f>
        <v>0.99999976635421728</v>
      </c>
    </row>
    <row r="34" spans="2:21" s="23" customFormat="1" ht="15">
      <c r="B34" s="112">
        <v>15</v>
      </c>
      <c r="C34" s="151" t="s">
        <v>37</v>
      </c>
      <c r="D34" s="129">
        <v>61</v>
      </c>
      <c r="E34" s="130">
        <v>59.7</v>
      </c>
      <c r="F34" s="131">
        <v>49</v>
      </c>
      <c r="G34" s="130">
        <v>59.3</v>
      </c>
      <c r="H34" s="132">
        <v>163</v>
      </c>
      <c r="I34" s="133"/>
      <c r="J34" s="124"/>
      <c r="K34" s="123">
        <f>J33+K32</f>
        <v>27.329683136767621</v>
      </c>
      <c r="L34" s="134"/>
      <c r="M34" s="135"/>
      <c r="N34" s="124"/>
      <c r="O34" s="123">
        <f>N33+O32</f>
        <v>27.876276799502985</v>
      </c>
      <c r="P34" s="136"/>
      <c r="Q34" s="191"/>
      <c r="R34" s="52"/>
    </row>
    <row r="35" spans="2:21" s="23" customFormat="1" ht="15">
      <c r="B35" s="112"/>
      <c r="C35" s="150"/>
      <c r="D35" s="118"/>
      <c r="E35" s="119"/>
      <c r="F35" s="120"/>
      <c r="G35" s="119"/>
      <c r="H35" s="121"/>
      <c r="I35" s="122">
        <f>(180/PI())*(60*ATAN((SQRT(1-(S35+(T35*U35))^2))/(S35+(T35*U35))))</f>
        <v>2.2245479369150125</v>
      </c>
      <c r="J35" s="123">
        <f>I35*1.852</f>
        <v>4.1198627791666036</v>
      </c>
      <c r="K35" s="124"/>
      <c r="L35" s="125">
        <v>2</v>
      </c>
      <c r="M35" s="126">
        <f>SUM((I35/100)*(100+L35))</f>
        <v>2.269038895653313</v>
      </c>
      <c r="N35" s="123">
        <f>M35*1.852</f>
        <v>4.2022600347499361</v>
      </c>
      <c r="O35" s="124"/>
      <c r="P35" s="127" t="s">
        <v>22</v>
      </c>
      <c r="Q35" s="191" t="s">
        <v>23</v>
      </c>
      <c r="R35" s="52"/>
      <c r="S35" s="24">
        <f>(SIN(PI()*(D34+E34/60)/180))*(SIN(PI()*(D36+E36/60)/180))</f>
        <v>0.779704915320522</v>
      </c>
      <c r="T35" s="24">
        <f>(COS(PI()*(D34+E34/60)/180))*(COS(PI()*(D36+E36/60)/180))</f>
        <v>0.22029498948653581</v>
      </c>
      <c r="U35" s="24">
        <f>COS(PI()*(F34-F36+(G34-G36)/60)/180)</f>
        <v>0.99999948172735142</v>
      </c>
    </row>
    <row r="36" spans="2:21" s="23" customFormat="1" ht="15">
      <c r="B36" s="112">
        <v>16</v>
      </c>
      <c r="C36" s="151" t="s">
        <v>38</v>
      </c>
      <c r="D36" s="129">
        <v>62</v>
      </c>
      <c r="E36" s="130">
        <v>1.2</v>
      </c>
      <c r="F36" s="131">
        <v>50</v>
      </c>
      <c r="G36" s="130">
        <v>2.8</v>
      </c>
      <c r="H36" s="132">
        <v>134</v>
      </c>
      <c r="I36" s="133"/>
      <c r="J36" s="124"/>
      <c r="K36" s="123">
        <f>J35+K34</f>
        <v>31.449545915934223</v>
      </c>
      <c r="L36" s="134"/>
      <c r="M36" s="135"/>
      <c r="N36" s="124"/>
      <c r="O36" s="123">
        <f>N35+O34</f>
        <v>32.078536834252922</v>
      </c>
      <c r="P36" s="136"/>
      <c r="Q36" s="192" t="s">
        <v>23</v>
      </c>
      <c r="R36" s="52"/>
    </row>
    <row r="37" spans="2:21" s="23" customFormat="1" ht="15">
      <c r="B37" s="112"/>
      <c r="C37" s="150"/>
      <c r="D37" s="118"/>
      <c r="E37" s="119"/>
      <c r="F37" s="120"/>
      <c r="G37" s="119"/>
      <c r="H37" s="121"/>
      <c r="I37" s="122">
        <f>(180/PI())*(60*ATAN((SQRT(1-(S37+(T37*U37))^2))/(S37+(T37*U37))))</f>
        <v>2.3434478658445053</v>
      </c>
      <c r="J37" s="123">
        <f>I37*1.852</f>
        <v>4.3400654475440241</v>
      </c>
      <c r="K37" s="124"/>
      <c r="L37" s="125">
        <v>2</v>
      </c>
      <c r="M37" s="126">
        <f>SUM((I37/100)*(100+L37))</f>
        <v>2.3903168231613954</v>
      </c>
      <c r="N37" s="123">
        <f>M37*1.852</f>
        <v>4.4268667564949045</v>
      </c>
      <c r="O37" s="124"/>
      <c r="P37" s="127" t="s">
        <v>57</v>
      </c>
      <c r="Q37" s="191" t="s">
        <v>23</v>
      </c>
      <c r="R37" s="52"/>
      <c r="S37" s="24">
        <f>(SIN(PI()*(D36+E36/60)/180))*(SIN(PI()*(D38+E38/60)/180))</f>
        <v>0.78010260463835346</v>
      </c>
      <c r="T37" s="24">
        <f>(COS(PI()*(D36+E36/60)/180))*(COS(PI()*(D38+E38/60)/180))</f>
        <v>0.21989725828381079</v>
      </c>
      <c r="U37" s="24">
        <f>COS(PI()*(F36-F38+(G36-G38)/60)/180)</f>
        <v>0.99999956676636759</v>
      </c>
    </row>
    <row r="38" spans="2:21" s="23" customFormat="1" ht="15">
      <c r="B38" s="112">
        <v>17</v>
      </c>
      <c r="C38" s="151" t="s">
        <v>185</v>
      </c>
      <c r="D38" s="129">
        <v>62</v>
      </c>
      <c r="E38" s="130">
        <v>3</v>
      </c>
      <c r="F38" s="131">
        <v>50</v>
      </c>
      <c r="G38" s="130">
        <v>6</v>
      </c>
      <c r="H38" s="132">
        <v>371</v>
      </c>
      <c r="I38" s="133"/>
      <c r="J38" s="124"/>
      <c r="K38" s="123">
        <f>J37+K36</f>
        <v>35.789611363478244</v>
      </c>
      <c r="L38" s="134"/>
      <c r="M38" s="135"/>
      <c r="N38" s="124"/>
      <c r="O38" s="123">
        <f>N37+O36</f>
        <v>36.505403590747825</v>
      </c>
      <c r="P38" s="136"/>
      <c r="Q38" s="191"/>
      <c r="R38" s="52"/>
    </row>
    <row r="39" spans="2:21" s="23" customFormat="1" ht="15">
      <c r="B39" s="112"/>
      <c r="C39" s="150"/>
      <c r="D39" s="118"/>
      <c r="E39" s="119"/>
      <c r="F39" s="120"/>
      <c r="G39" s="119"/>
      <c r="H39" s="121"/>
      <c r="I39" s="122">
        <f>(180/PI())*(60*ATAN((SQRT(1-(S39+(T39*U39))^2))/(S39+(T39*U39))))</f>
        <v>2.6121410446437712</v>
      </c>
      <c r="J39" s="123">
        <f>I39*1.852</f>
        <v>4.8376852146802642</v>
      </c>
      <c r="K39" s="124"/>
      <c r="L39" s="125">
        <v>2</v>
      </c>
      <c r="M39" s="126">
        <f>SUM((I39/100)*(100+L39))</f>
        <v>2.6643838655366463</v>
      </c>
      <c r="N39" s="123">
        <f>M39*1.852</f>
        <v>4.9344389189738695</v>
      </c>
      <c r="O39" s="124"/>
      <c r="P39" s="127" t="s">
        <v>57</v>
      </c>
      <c r="Q39" s="191" t="s">
        <v>23</v>
      </c>
      <c r="R39" s="52"/>
      <c r="S39" s="24">
        <f>(SIN(PI()*(D38+E38/60)/180))*(SIN(PI()*(D40+E40/60)/180))</f>
        <v>0.78043990075988767</v>
      </c>
      <c r="T39" s="24">
        <f>(COS(PI()*(D38+E38/60)/180))*(COS(PI()*(D40+E40/60)/180))</f>
        <v>0.21956005693213779</v>
      </c>
      <c r="U39" s="24">
        <f>COS(PI()*(F38-F40+(G38-G40)/60)/180)</f>
        <v>0.99999887788694375</v>
      </c>
    </row>
    <row r="40" spans="2:21" s="23" customFormat="1" ht="15.75" thickBot="1">
      <c r="B40" s="112">
        <v>18</v>
      </c>
      <c r="C40" s="151" t="s">
        <v>41</v>
      </c>
      <c r="D40" s="129">
        <v>62</v>
      </c>
      <c r="E40" s="130">
        <v>4</v>
      </c>
      <c r="F40" s="131">
        <v>50</v>
      </c>
      <c r="G40" s="130">
        <v>11.15</v>
      </c>
      <c r="H40" s="165">
        <v>425</v>
      </c>
      <c r="I40" s="133"/>
      <c r="J40" s="124"/>
      <c r="K40" s="123">
        <f>J39+K38</f>
        <v>40.627296578158507</v>
      </c>
      <c r="L40" s="134"/>
      <c r="M40" s="135"/>
      <c r="N40" s="124"/>
      <c r="O40" s="123">
        <f>N39+O38</f>
        <v>41.439842509721693</v>
      </c>
      <c r="P40" s="136"/>
      <c r="Q40" s="191"/>
      <c r="R40" s="52"/>
    </row>
    <row r="41" spans="2:21" s="23" customFormat="1" ht="15">
      <c r="B41" s="112"/>
      <c r="C41" s="150"/>
      <c r="D41" s="118"/>
      <c r="E41" s="119"/>
      <c r="F41" s="120"/>
      <c r="G41" s="119"/>
      <c r="H41" s="121"/>
      <c r="I41" s="122">
        <f>(180/PI())*(60*ATAN((SQRT(1-(S41+(T41*U41))^2))/(S41+(T41*U41))))</f>
        <v>3.9900345729786424</v>
      </c>
      <c r="J41" s="123">
        <f>I41*1.852</f>
        <v>7.389544029156446</v>
      </c>
      <c r="K41" s="124"/>
      <c r="L41" s="125">
        <v>2</v>
      </c>
      <c r="M41" s="126">
        <f>SUM((I41/100)*(100+L41))</f>
        <v>4.0698352644382148</v>
      </c>
      <c r="N41" s="123">
        <f>M41*1.852</f>
        <v>7.5373349097395739</v>
      </c>
      <c r="O41" s="124"/>
      <c r="P41" s="127" t="s">
        <v>57</v>
      </c>
      <c r="Q41" s="191" t="s">
        <v>23</v>
      </c>
      <c r="R41" s="52"/>
      <c r="S41" s="24">
        <f>(SIN(PI()*(D40+E40/60)/180))*(SIN(PI()*(D42+E42/60)/180))</f>
        <v>0.78040376126511413</v>
      </c>
      <c r="T41" s="24">
        <f>(COS(PI()*(D40+E40/60)/180))*(COS(PI()*(D42+E42/60)/180))</f>
        <v>0.21959616723440903</v>
      </c>
      <c r="U41" s="24">
        <f>COS(PI()*(F40-F42+(G40-G42)/60)/180)</f>
        <v>0.99999725833870479</v>
      </c>
    </row>
    <row r="42" spans="2:21" s="23" customFormat="1" ht="15">
      <c r="B42" s="112">
        <v>19</v>
      </c>
      <c r="C42" s="151" t="s">
        <v>42</v>
      </c>
      <c r="D42" s="129">
        <v>62</v>
      </c>
      <c r="E42" s="130">
        <v>2.7</v>
      </c>
      <c r="F42" s="131">
        <v>50</v>
      </c>
      <c r="G42" s="130">
        <v>19.2</v>
      </c>
      <c r="H42" s="132">
        <v>286</v>
      </c>
      <c r="I42" s="133"/>
      <c r="J42" s="124"/>
      <c r="K42" s="123">
        <f>J41+K40</f>
        <v>48.016840607314954</v>
      </c>
      <c r="L42" s="134"/>
      <c r="M42" s="135"/>
      <c r="N42" s="124"/>
      <c r="O42" s="123">
        <f>N41+O40</f>
        <v>48.97717741946127</v>
      </c>
      <c r="P42" s="136"/>
      <c r="Q42" s="191"/>
      <c r="R42" s="52"/>
    </row>
    <row r="43" spans="2:21" s="23" customFormat="1" ht="15">
      <c r="B43" s="112"/>
      <c r="C43" s="150"/>
      <c r="D43" s="118"/>
      <c r="E43" s="119"/>
      <c r="F43" s="120"/>
      <c r="G43" s="119"/>
      <c r="H43" s="121"/>
      <c r="I43" s="122">
        <f>(180/PI())*(60*ATAN((SQRT(1-(S43+(T43*U43))^2))/(S43+(T43*U43))))</f>
        <v>10.679435824459931</v>
      </c>
      <c r="J43" s="123">
        <f>I43*1.852</f>
        <v>19.778315146899793</v>
      </c>
      <c r="K43" s="124"/>
      <c r="L43" s="125">
        <v>2</v>
      </c>
      <c r="M43" s="126">
        <f>SUM((I43/100)*(100+L43))</f>
        <v>10.893024540949131</v>
      </c>
      <c r="N43" s="123">
        <f>M43*1.852</f>
        <v>20.173881449837793</v>
      </c>
      <c r="O43" s="124"/>
      <c r="P43" s="127" t="s">
        <v>57</v>
      </c>
      <c r="Q43" s="191" t="s">
        <v>23</v>
      </c>
      <c r="R43" s="52"/>
      <c r="S43" s="24">
        <f>(SIN(PI()*(D42+E42/60)/180))*(SIN(PI()*(D44+E44/60)/180))</f>
        <v>0.77976490015987088</v>
      </c>
      <c r="T43" s="24">
        <f>(COS(PI()*(D42+E42/60)/180))*(COS(PI()*(D44+E44/60)/180))</f>
        <v>0.22023442291260595</v>
      </c>
      <c r="U43" s="24">
        <f>COS(PI()*(F42-F44+(G42-G44)/60)/180)</f>
        <v>0.99998116412559546</v>
      </c>
    </row>
    <row r="44" spans="2:21" s="23" customFormat="1" ht="15">
      <c r="B44" s="112">
        <v>20</v>
      </c>
      <c r="C44" s="151" t="s">
        <v>186</v>
      </c>
      <c r="D44" s="129">
        <v>61</v>
      </c>
      <c r="E44" s="130">
        <v>58.7</v>
      </c>
      <c r="F44" s="131">
        <v>50</v>
      </c>
      <c r="G44" s="130">
        <v>40.299999999999997</v>
      </c>
      <c r="H44" s="132">
        <v>673</v>
      </c>
      <c r="I44" s="133"/>
      <c r="J44" s="124"/>
      <c r="K44" s="123">
        <f>J43+K42</f>
        <v>67.795155754214747</v>
      </c>
      <c r="L44" s="134"/>
      <c r="M44" s="135"/>
      <c r="N44" s="124"/>
      <c r="O44" s="123">
        <f>N43+O42</f>
        <v>69.151058869299064</v>
      </c>
      <c r="P44" s="136"/>
      <c r="Q44" s="191"/>
      <c r="R44" s="52"/>
    </row>
    <row r="45" spans="2:21" s="23" customFormat="1" ht="15">
      <c r="B45" s="112"/>
      <c r="C45" s="150"/>
      <c r="D45" s="118"/>
      <c r="E45" s="119"/>
      <c r="F45" s="120"/>
      <c r="G45" s="119"/>
      <c r="H45" s="121"/>
      <c r="I45" s="122">
        <f>(180/PI())*(60*ATAN((SQRT(1-(S45+(T45*U45))^2))/(S45+(T45*U45))))</f>
        <v>2.4674078496471599</v>
      </c>
      <c r="J45" s="123">
        <f>I45*1.852</f>
        <v>4.5696393375465405</v>
      </c>
      <c r="K45" s="124"/>
      <c r="L45" s="125">
        <v>2</v>
      </c>
      <c r="M45" s="126">
        <f>SUM((I45/100)*(100+L45))</f>
        <v>2.5167560066401031</v>
      </c>
      <c r="N45" s="123">
        <f>M45*1.852</f>
        <v>4.6610321242974715</v>
      </c>
      <c r="O45" s="124"/>
      <c r="P45" s="127" t="s">
        <v>87</v>
      </c>
      <c r="Q45" s="191" t="s">
        <v>23</v>
      </c>
      <c r="R45" s="52"/>
      <c r="S45" s="24">
        <f>(SIN(PI()*(D44+E44/60)/180))*(SIN(PI()*(D46+E46/60)/180))</f>
        <v>0.77916219429691314</v>
      </c>
      <c r="T45" s="24">
        <f>(COS(PI()*(D44+E44/60)/180))*(COS(PI()*(D46+E46/60)/180))</f>
        <v>0.2208377633951121</v>
      </c>
      <c r="U45" s="24">
        <f>COS(PI()*(F44-F46+(G44-G46)/60)/180)</f>
        <v>0.99999902522441508</v>
      </c>
    </row>
    <row r="46" spans="2:21" s="23" customFormat="1" ht="15">
      <c r="B46" s="112">
        <v>21</v>
      </c>
      <c r="C46" s="151" t="s">
        <v>94</v>
      </c>
      <c r="D46" s="129">
        <v>61</v>
      </c>
      <c r="E46" s="130">
        <v>57.7</v>
      </c>
      <c r="F46" s="131">
        <v>50</v>
      </c>
      <c r="G46" s="130">
        <v>45.1</v>
      </c>
      <c r="H46" s="132">
        <v>1531</v>
      </c>
      <c r="I46" s="133"/>
      <c r="J46" s="124"/>
      <c r="K46" s="123">
        <f>J45+K44</f>
        <v>72.364795091761295</v>
      </c>
      <c r="L46" s="134"/>
      <c r="M46" s="135"/>
      <c r="N46" s="124"/>
      <c r="O46" s="123">
        <f>N45+O44</f>
        <v>73.812090993596541</v>
      </c>
      <c r="P46" s="136"/>
      <c r="Q46" s="191"/>
      <c r="R46" s="52"/>
    </row>
    <row r="47" spans="2:21" s="23" customFormat="1" ht="15">
      <c r="B47" s="112"/>
      <c r="C47" s="150"/>
      <c r="D47" s="118"/>
      <c r="E47" s="119"/>
      <c r="F47" s="120"/>
      <c r="G47" s="119"/>
      <c r="H47" s="121"/>
      <c r="I47" s="122">
        <f>(180/PI())*(60*ATAN((SQRT(1-(S47+(T47*U47))^2))/(S47+(T47*U47))))</f>
        <v>6.7779523634024015</v>
      </c>
      <c r="J47" s="123">
        <f>I47*1.852</f>
        <v>12.552767777021248</v>
      </c>
      <c r="K47" s="124"/>
      <c r="L47" s="125">
        <v>2</v>
      </c>
      <c r="M47" s="126">
        <f>SUM((I47/100)*(100+L47))</f>
        <v>6.9135114106704485</v>
      </c>
      <c r="N47" s="123">
        <f>M47*1.852</f>
        <v>12.803823132561671</v>
      </c>
      <c r="O47" s="124"/>
      <c r="P47" s="127" t="s">
        <v>87</v>
      </c>
      <c r="Q47" s="191" t="s">
        <v>23</v>
      </c>
      <c r="R47" s="52"/>
      <c r="S47" s="24">
        <f>(SIN(PI()*(D46+E46/60)/180))*(SIN(PI()*(D48+E48/60)/180))</f>
        <v>0.77865500294760759</v>
      </c>
      <c r="T47" s="24">
        <f>(COS(PI()*(D46+E46/60)/180))*(COS(PI()*(D48+E48/60)/180))</f>
        <v>0.22134456381875992</v>
      </c>
      <c r="U47" s="24">
        <f>COS(PI()*(F46-F48+(G46-G48)/60)/180)</f>
        <v>0.9999931761544778</v>
      </c>
    </row>
    <row r="48" spans="2:21" s="23" customFormat="1" ht="15">
      <c r="B48" s="112">
        <v>22</v>
      </c>
      <c r="C48" s="153" t="s">
        <v>45</v>
      </c>
      <c r="D48" s="129">
        <v>61</v>
      </c>
      <c r="E48" s="130">
        <v>54.5</v>
      </c>
      <c r="F48" s="131">
        <v>50</v>
      </c>
      <c r="G48" s="130">
        <v>57.8</v>
      </c>
      <c r="H48" s="132">
        <v>2160</v>
      </c>
      <c r="I48" s="133"/>
      <c r="J48" s="124"/>
      <c r="K48" s="123">
        <f>J47+K46</f>
        <v>84.917562868782539</v>
      </c>
      <c r="L48" s="134"/>
      <c r="M48" s="135"/>
      <c r="N48" s="124"/>
      <c r="O48" s="123">
        <f>N47+O46</f>
        <v>86.615914126158216</v>
      </c>
      <c r="P48" s="136"/>
      <c r="Q48" s="191"/>
      <c r="R48" s="52"/>
    </row>
    <row r="49" spans="2:21" s="23" customFormat="1" ht="15">
      <c r="B49" s="112"/>
      <c r="C49" s="150"/>
      <c r="D49" s="118"/>
      <c r="E49" s="119"/>
      <c r="F49" s="120"/>
      <c r="G49" s="119"/>
      <c r="H49" s="121"/>
      <c r="I49" s="122">
        <f>(180/PI())*(60*ATAN((SQRT(1-(S49+(T49*U49))^2))/(S49+(T49*U49))))</f>
        <v>3.1549195715291427</v>
      </c>
      <c r="J49" s="123">
        <f>I49*1.852</f>
        <v>5.8429110464719729</v>
      </c>
      <c r="K49" s="124"/>
      <c r="L49" s="125">
        <v>2</v>
      </c>
      <c r="M49" s="126">
        <f>SUM((I49/100)*(100+L49))</f>
        <v>3.2180179629597254</v>
      </c>
      <c r="N49" s="123">
        <f>M49*1.852</f>
        <v>5.9597692674014118</v>
      </c>
      <c r="O49" s="124"/>
      <c r="P49" s="127" t="s">
        <v>87</v>
      </c>
      <c r="Q49" s="191" t="s">
        <v>23</v>
      </c>
      <c r="R49" s="52"/>
      <c r="S49" s="24">
        <f>(SIN(PI()*(D48+E48/60)/180))*(SIN(PI()*(D50+E50/60)/180))</f>
        <v>0.77826865777242549</v>
      </c>
      <c r="T49" s="24">
        <f>(COS(PI()*(D48+E48/60)/180))*(COS(PI()*(D50+E50/60)/180))</f>
        <v>0.22173134222757448</v>
      </c>
      <c r="U49" s="24">
        <f>COS(PI()*(F48-F50+(G48-G50)/60)/180)</f>
        <v>0.99999810079560469</v>
      </c>
    </row>
    <row r="50" spans="2:21" s="23" customFormat="1" ht="15">
      <c r="B50" s="112">
        <v>23</v>
      </c>
      <c r="C50" s="151" t="s">
        <v>46</v>
      </c>
      <c r="D50" s="129">
        <v>61</v>
      </c>
      <c r="E50" s="130">
        <v>54.5</v>
      </c>
      <c r="F50" s="131">
        <v>51</v>
      </c>
      <c r="G50" s="130">
        <v>4.5</v>
      </c>
      <c r="H50" s="132">
        <v>2408</v>
      </c>
      <c r="I50" s="133"/>
      <c r="J50" s="124"/>
      <c r="K50" s="123">
        <f>J49+K48</f>
        <v>90.760473915254508</v>
      </c>
      <c r="L50" s="134"/>
      <c r="M50" s="135"/>
      <c r="N50" s="124"/>
      <c r="O50" s="123">
        <f>N49+O48</f>
        <v>92.575683393559629</v>
      </c>
      <c r="P50" s="136"/>
      <c r="Q50" s="193"/>
      <c r="R50" s="52"/>
    </row>
    <row r="51" spans="2:21" s="23" customFormat="1" ht="15">
      <c r="B51" s="112"/>
      <c r="C51" s="150"/>
      <c r="D51" s="118"/>
      <c r="E51" s="119"/>
      <c r="F51" s="120"/>
      <c r="G51" s="119"/>
      <c r="H51" s="121"/>
      <c r="I51" s="122">
        <f>(180/PI())*(60*ATAN((SQRT(1-(S51+(T51*U51))^2))/(S51+(T51*U51))))</f>
        <v>54.450285226489413</v>
      </c>
      <c r="J51" s="123">
        <f>I51*1.852</f>
        <v>100.8419282394584</v>
      </c>
      <c r="K51" s="124"/>
      <c r="L51" s="125">
        <v>2</v>
      </c>
      <c r="M51" s="126">
        <f>SUM((I51/100)*(100+L51))</f>
        <v>55.539290931019202</v>
      </c>
      <c r="N51" s="123">
        <f>M51*1.852</f>
        <v>102.85876680424757</v>
      </c>
      <c r="O51" s="124"/>
      <c r="P51" s="127" t="s">
        <v>87</v>
      </c>
      <c r="Q51" s="191" t="s">
        <v>23</v>
      </c>
      <c r="R51" s="52"/>
      <c r="S51" s="24">
        <f>(SIN(PI()*(D44+E44/60)/180))*(SIN(PI()*(D52+E52/60)/180))</f>
        <v>0.78379586321519135</v>
      </c>
      <c r="T51" s="24">
        <f>(COS(PI()*(D44+E44/60)/180))*(COS(PI()*(D52+E52/60)/180))</f>
        <v>0.21614368606690995</v>
      </c>
      <c r="U51" s="24">
        <f>COS(PI()*(F44-F52+(G44-G52)/60)/180)</f>
        <v>0.99969935386484376</v>
      </c>
    </row>
    <row r="52" spans="2:21" s="23" customFormat="1" ht="15">
      <c r="B52" s="112">
        <v>24</v>
      </c>
      <c r="C52" s="151" t="s">
        <v>47</v>
      </c>
      <c r="D52" s="129">
        <v>62</v>
      </c>
      <c r="E52" s="130">
        <v>36.5</v>
      </c>
      <c r="F52" s="131">
        <v>52</v>
      </c>
      <c r="G52" s="130">
        <v>4.5999999999999996</v>
      </c>
      <c r="H52" s="132">
        <v>1983</v>
      </c>
      <c r="I52" s="133"/>
      <c r="J52" s="124"/>
      <c r="K52" s="123">
        <f>J51+K50</f>
        <v>191.60240215471291</v>
      </c>
      <c r="L52" s="134"/>
      <c r="M52" s="135"/>
      <c r="N52" s="124"/>
      <c r="O52" s="123">
        <f>N51+O50</f>
        <v>195.43445019780719</v>
      </c>
      <c r="P52" s="136"/>
      <c r="Q52" s="191"/>
      <c r="R52" s="52"/>
    </row>
    <row r="53" spans="2:21" s="23" customFormat="1" ht="15">
      <c r="B53" s="112"/>
      <c r="C53" s="150"/>
      <c r="D53" s="118"/>
      <c r="E53" s="119"/>
      <c r="F53" s="120"/>
      <c r="G53" s="119"/>
      <c r="H53" s="121"/>
      <c r="I53" s="122">
        <f>(180/PI())*(60*ATAN((SQRT(1-(S53+(T53*U53))^2))/(S53+(T53*U53))))</f>
        <v>5.0301469139645851</v>
      </c>
      <c r="J53" s="123">
        <f>I53*1.852</f>
        <v>9.3158320846624125</v>
      </c>
      <c r="K53" s="124"/>
      <c r="L53" s="125">
        <v>2</v>
      </c>
      <c r="M53" s="126">
        <f>SUM((I53/100)*(100+L53))</f>
        <v>5.130749852243877</v>
      </c>
      <c r="N53" s="123">
        <f>M53*1.852</f>
        <v>9.5021487263556601</v>
      </c>
      <c r="O53" s="124"/>
      <c r="P53" s="127" t="s">
        <v>87</v>
      </c>
      <c r="Q53" s="191" t="s">
        <v>23</v>
      </c>
      <c r="R53" s="52"/>
      <c r="S53" s="24">
        <f>(SIN(PI()*(D52+E52/60)/180))*(SIN(PI()*(D54+E54/60)/180))</f>
        <v>0.78839202287980903</v>
      </c>
      <c r="T53" s="24">
        <f>(COS(PI()*(D52+E52/60)/180))*(COS(PI()*(D54+E54/60)/180))</f>
        <v>0.21160796737243354</v>
      </c>
      <c r="U53" s="24">
        <f>COS(PI()*(F52-F54+(G52-G54)/60)/180)</f>
        <v>0.99999498721887026</v>
      </c>
    </row>
    <row r="54" spans="2:21" s="23" customFormat="1" ht="15">
      <c r="B54" s="112">
        <v>25</v>
      </c>
      <c r="C54" s="151" t="s">
        <v>101</v>
      </c>
      <c r="D54" s="129">
        <v>62</v>
      </c>
      <c r="E54" s="130">
        <v>36.979999999999997</v>
      </c>
      <c r="F54" s="131">
        <v>52</v>
      </c>
      <c r="G54" s="130">
        <v>15.484999999999999</v>
      </c>
      <c r="H54" s="132">
        <v>2347</v>
      </c>
      <c r="I54" s="133"/>
      <c r="J54" s="124"/>
      <c r="K54" s="123">
        <f>J53+K52</f>
        <v>200.91823423937532</v>
      </c>
      <c r="L54" s="134"/>
      <c r="M54" s="135"/>
      <c r="N54" s="124"/>
      <c r="O54" s="123">
        <f>N53+O52</f>
        <v>204.93659892416287</v>
      </c>
      <c r="P54" s="136"/>
      <c r="Q54" s="191"/>
      <c r="R54" s="52"/>
    </row>
    <row r="55" spans="2:21" s="23" customFormat="1" ht="15">
      <c r="B55" s="112"/>
      <c r="C55" s="150"/>
      <c r="D55" s="118"/>
      <c r="E55" s="119"/>
      <c r="F55" s="120"/>
      <c r="G55" s="119"/>
      <c r="H55" s="121"/>
      <c r="I55" s="122">
        <f>(180/PI())*(60*ATAN((SQRT(1-(S55+(T55*U55))^2))/(S55+(T55*U55))))</f>
        <v>5.3209804521804669</v>
      </c>
      <c r="J55" s="123">
        <f>I55*1.852</f>
        <v>9.8544557974382254</v>
      </c>
      <c r="K55" s="124"/>
      <c r="L55" s="125">
        <v>2</v>
      </c>
      <c r="M55" s="126">
        <f>SUM((I55/100)*(100+L55))</f>
        <v>5.427400061224076</v>
      </c>
      <c r="N55" s="123">
        <f>M55*1.852</f>
        <v>10.051544913386989</v>
      </c>
      <c r="O55" s="124"/>
      <c r="P55" s="127" t="s">
        <v>87</v>
      </c>
      <c r="Q55" s="191" t="s">
        <v>23</v>
      </c>
      <c r="R55" s="52"/>
      <c r="S55" s="24">
        <f>(SIN(PI()*(D54+E54/60)/180))*(SIN(PI()*(D56+E56/60)/180))</f>
        <v>0.78851082263375483</v>
      </c>
      <c r="T55" s="24">
        <f>(COS(PI()*(D54+E54/60)/180))*(COS(PI()*(D56+E56/60)/180))</f>
        <v>0.21148916592616884</v>
      </c>
      <c r="U55" s="24">
        <f>COS(PI()*(F54-F56+(G54-G56)/60)/180)</f>
        <v>0.99999439016978453</v>
      </c>
    </row>
    <row r="56" spans="2:21" s="23" customFormat="1" ht="15">
      <c r="B56" s="112">
        <v>26</v>
      </c>
      <c r="C56" s="153" t="s">
        <v>48</v>
      </c>
      <c r="D56" s="129">
        <v>62</v>
      </c>
      <c r="E56" s="130">
        <v>37.5</v>
      </c>
      <c r="F56" s="131">
        <v>52</v>
      </c>
      <c r="G56" s="130">
        <v>27</v>
      </c>
      <c r="H56" s="132">
        <v>2447</v>
      </c>
      <c r="I56" s="133"/>
      <c r="J56" s="124"/>
      <c r="K56" s="123">
        <f>J55+K54</f>
        <v>210.77269003681354</v>
      </c>
      <c r="L56" s="134"/>
      <c r="M56" s="135"/>
      <c r="N56" s="124"/>
      <c r="O56" s="123">
        <f>N55+O54</f>
        <v>214.98814383754984</v>
      </c>
      <c r="P56" s="136"/>
      <c r="Q56" s="191"/>
      <c r="R56" s="52"/>
    </row>
    <row r="57" spans="2:21" s="23" customFormat="1" ht="15">
      <c r="B57" s="112"/>
      <c r="C57" s="150"/>
      <c r="D57" s="118"/>
      <c r="E57" s="119"/>
      <c r="F57" s="120"/>
      <c r="G57" s="119"/>
      <c r="H57" s="121"/>
      <c r="I57" s="122">
        <f>(180/PI())*(60*ATAN((SQRT(1-(S57+(T57*U57))^2))/(S57+(T57*U57))))</f>
        <v>18.176588416828327</v>
      </c>
      <c r="J57" s="123">
        <f>I57*1.852</f>
        <v>33.663041747966062</v>
      </c>
      <c r="K57" s="124"/>
      <c r="L57" s="125">
        <v>2</v>
      </c>
      <c r="M57" s="126">
        <f>SUM((I57/100)*(100+L57))</f>
        <v>18.540120185164891</v>
      </c>
      <c r="N57" s="123">
        <f>M57*1.852</f>
        <v>34.336302582925377</v>
      </c>
      <c r="O57" s="124"/>
      <c r="P57" s="127" t="s">
        <v>87</v>
      </c>
      <c r="Q57" s="191" t="s">
        <v>23</v>
      </c>
      <c r="R57" s="52"/>
      <c r="S57" s="24">
        <f>(SIN(PI()*(D56+E56/60)/180))*(SIN(PI()*(D58+E58/60)/180))</f>
        <v>0.79052330350197197</v>
      </c>
      <c r="T57" s="24">
        <f>(COS(PI()*(D56+E56/60)/180))*(COS(PI()*(D58+E58/60)/180))</f>
        <v>0.20946517817395444</v>
      </c>
      <c r="U57" s="24">
        <f>COS(PI()*(F56-F58+(G56-G58)/60)/180)</f>
        <v>0.99998825720760454</v>
      </c>
    </row>
    <row r="58" spans="2:21" s="23" customFormat="1" ht="15">
      <c r="B58" s="112">
        <v>27</v>
      </c>
      <c r="C58" s="152" t="s">
        <v>187</v>
      </c>
      <c r="D58" s="139">
        <v>62</v>
      </c>
      <c r="E58" s="140">
        <v>54</v>
      </c>
      <c r="F58" s="141">
        <v>52</v>
      </c>
      <c r="G58" s="140">
        <v>43.66</v>
      </c>
      <c r="H58" s="142">
        <v>1954</v>
      </c>
      <c r="I58" s="143"/>
      <c r="J58" s="144"/>
      <c r="K58" s="145">
        <f>J57+K56</f>
        <v>244.43573178477959</v>
      </c>
      <c r="L58" s="146"/>
      <c r="M58" s="147"/>
      <c r="N58" s="144"/>
      <c r="O58" s="145">
        <f>N57+O56</f>
        <v>249.32444642047523</v>
      </c>
      <c r="P58" s="148"/>
      <c r="Q58" s="193"/>
      <c r="R58" s="52"/>
    </row>
    <row r="59" spans="2:21" s="23" customFormat="1" ht="15">
      <c r="B59" s="112"/>
      <c r="C59" s="150"/>
      <c r="D59" s="118"/>
      <c r="E59" s="119"/>
      <c r="F59" s="120"/>
      <c r="G59" s="119"/>
      <c r="H59" s="121"/>
      <c r="I59" s="122">
        <v>0</v>
      </c>
      <c r="J59" s="123">
        <f>I59*1.852</f>
        <v>0</v>
      </c>
      <c r="K59" s="124"/>
      <c r="L59" s="125">
        <v>0</v>
      </c>
      <c r="M59" s="126">
        <f>SUM((I59/100)*(100+L59))</f>
        <v>0</v>
      </c>
      <c r="N59" s="123">
        <f>M59*1.852</f>
        <v>0</v>
      </c>
      <c r="O59" s="124"/>
      <c r="P59" s="127" t="s">
        <v>23</v>
      </c>
      <c r="Q59" s="191" t="s">
        <v>23</v>
      </c>
      <c r="R59" s="52"/>
      <c r="S59" s="24">
        <f>(SIN(PI()*(D58+E58/60)/180))*(SIN(PI()*(D60+E60/60)/180))</f>
        <v>0</v>
      </c>
      <c r="T59" s="24">
        <f>(COS(PI()*(D58+E58/60)/180))*(COS(PI()*(D60+E60/60)/180))</f>
        <v>0.45554490723351571</v>
      </c>
      <c r="U59" s="24">
        <f>COS(PI()*(F58-F60+(G58-G60)/60)/180)</f>
        <v>0.605604215831403</v>
      </c>
    </row>
    <row r="60" spans="2:21" s="23" customFormat="1" ht="15">
      <c r="B60" s="112">
        <v>28</v>
      </c>
      <c r="C60" s="152"/>
      <c r="D60" s="139"/>
      <c r="E60" s="140"/>
      <c r="F60" s="141"/>
      <c r="G60" s="140"/>
      <c r="H60" s="142"/>
      <c r="I60" s="143"/>
      <c r="J60" s="144"/>
      <c r="K60" s="123">
        <f>J59+K58</f>
        <v>244.43573178477959</v>
      </c>
      <c r="L60" s="134"/>
      <c r="M60" s="135"/>
      <c r="N60" s="124"/>
      <c r="O60" s="123">
        <f>N59+O58</f>
        <v>249.32444642047523</v>
      </c>
      <c r="P60" s="148"/>
      <c r="Q60" s="193"/>
      <c r="R60" s="52"/>
    </row>
    <row r="61" spans="2:21" s="23" customFormat="1" ht="15">
      <c r="B61" s="112"/>
      <c r="C61" s="150"/>
      <c r="D61" s="118"/>
      <c r="E61" s="119"/>
      <c r="F61" s="120"/>
      <c r="G61" s="119"/>
      <c r="H61" s="121"/>
      <c r="I61" s="122">
        <f>(180/PI())*(60*ATAN((SQRT(1-(S61+(T61*U61))^2))/(S61+(T61*U61))))</f>
        <v>0</v>
      </c>
      <c r="J61" s="123">
        <f>I61*1.852</f>
        <v>0</v>
      </c>
      <c r="K61" s="124"/>
      <c r="L61" s="125">
        <v>0</v>
      </c>
      <c r="M61" s="126">
        <f>SUM((I61/100)*(100+L61))</f>
        <v>0</v>
      </c>
      <c r="N61" s="123">
        <f>M61*1.852</f>
        <v>0</v>
      </c>
      <c r="O61" s="124"/>
      <c r="P61" s="127" t="s">
        <v>23</v>
      </c>
      <c r="Q61" s="191" t="s">
        <v>23</v>
      </c>
      <c r="R61" s="52"/>
      <c r="S61" s="24">
        <f>(SIN(PI()*(D60+E60/60)/180))*(SIN(PI()*(D62+E62/60)/180))</f>
        <v>0</v>
      </c>
      <c r="T61" s="24">
        <f>(COS(PI()*(D60+E60/60)/180))*(COS(PI()*(D62+E62/60)/180))</f>
        <v>1</v>
      </c>
      <c r="U61" s="24">
        <f>COS(PI()*(F60-F62+(G60-G62)/60)/180)</f>
        <v>1</v>
      </c>
    </row>
    <row r="62" spans="2:21" s="23" customFormat="1" ht="15">
      <c r="B62" s="112">
        <v>29</v>
      </c>
      <c r="C62" s="151"/>
      <c r="D62" s="129"/>
      <c r="E62" s="130"/>
      <c r="F62" s="131"/>
      <c r="G62" s="130"/>
      <c r="H62" s="132"/>
      <c r="I62" s="133"/>
      <c r="J62" s="124"/>
      <c r="K62" s="123">
        <f>J61+K60</f>
        <v>244.43573178477959</v>
      </c>
      <c r="L62" s="134"/>
      <c r="M62" s="135"/>
      <c r="N62" s="124"/>
      <c r="O62" s="123">
        <f>N61+O60</f>
        <v>249.32444642047523</v>
      </c>
      <c r="P62" s="136"/>
      <c r="Q62" s="191"/>
      <c r="R62" s="52"/>
    </row>
    <row r="63" spans="2:21" s="23" customFormat="1" ht="15">
      <c r="B63" s="112"/>
      <c r="C63" s="150"/>
      <c r="D63" s="118"/>
      <c r="E63" s="119"/>
      <c r="F63" s="120"/>
      <c r="G63" s="119"/>
      <c r="H63" s="121"/>
      <c r="I63" s="122">
        <f>(180/PI())*(60*ATAN((SQRT(1-(S63+(T63*U63))^2))/(S63+(T63*U63))))</f>
        <v>0</v>
      </c>
      <c r="J63" s="123">
        <f>I63*1.852</f>
        <v>0</v>
      </c>
      <c r="K63" s="124"/>
      <c r="L63" s="125">
        <v>0</v>
      </c>
      <c r="M63" s="126">
        <f>SUM((I63/100)*(100+L63))</f>
        <v>0</v>
      </c>
      <c r="N63" s="123">
        <f>M63*1.852</f>
        <v>0</v>
      </c>
      <c r="O63" s="124"/>
      <c r="P63" s="127" t="s">
        <v>23</v>
      </c>
      <c r="Q63" s="191" t="s">
        <v>23</v>
      </c>
      <c r="R63" s="52"/>
      <c r="S63" s="24">
        <f>(SIN(PI()*(D62+E62/60)/180))*(SIN(PI()*(D64+E64/60)/180))</f>
        <v>0</v>
      </c>
      <c r="T63" s="24">
        <f>(COS(PI()*(D62+E62/60)/180))*(COS(PI()*(D64+E64/60)/180))</f>
        <v>1</v>
      </c>
      <c r="U63" s="24">
        <f>COS(PI()*(F62-F64+(G62-G64)/60)/180)</f>
        <v>1</v>
      </c>
    </row>
    <row r="64" spans="2:21" s="25" customFormat="1" ht="15">
      <c r="B64" s="112">
        <v>30</v>
      </c>
      <c r="C64" s="151"/>
      <c r="D64" s="129"/>
      <c r="E64" s="130"/>
      <c r="F64" s="131"/>
      <c r="G64" s="130"/>
      <c r="H64" s="132"/>
      <c r="I64" s="133"/>
      <c r="J64" s="124"/>
      <c r="K64" s="123">
        <f>J63+K62</f>
        <v>244.43573178477959</v>
      </c>
      <c r="L64" s="134"/>
      <c r="M64" s="135"/>
      <c r="N64" s="124"/>
      <c r="O64" s="123">
        <f>N63+O62</f>
        <v>249.32444642047523</v>
      </c>
      <c r="P64" s="136"/>
      <c r="Q64" s="191"/>
      <c r="R64" s="61"/>
    </row>
    <row r="65" spans="2:27" s="23" customFormat="1" ht="15">
      <c r="B65" s="112"/>
      <c r="C65" s="150"/>
      <c r="D65" s="118"/>
      <c r="E65" s="119"/>
      <c r="F65" s="120"/>
      <c r="G65" s="119"/>
      <c r="H65" s="121"/>
      <c r="I65" s="122">
        <f>(180/PI())*(60*ATAN((SQRT(1-(S65+(T65*U65))^2))/(S65+(T65*U65))))</f>
        <v>0</v>
      </c>
      <c r="J65" s="123">
        <f>I65*1.852</f>
        <v>0</v>
      </c>
      <c r="K65" s="124"/>
      <c r="L65" s="125">
        <v>0</v>
      </c>
      <c r="M65" s="126">
        <f>SUM((I65/100)*(100+L65))</f>
        <v>0</v>
      </c>
      <c r="N65" s="123">
        <f>M65*1.852</f>
        <v>0</v>
      </c>
      <c r="O65" s="124"/>
      <c r="P65" s="127" t="s">
        <v>23</v>
      </c>
      <c r="Q65" s="191" t="s">
        <v>23</v>
      </c>
      <c r="R65" s="52"/>
      <c r="S65" s="24">
        <f>(SIN(PI()*(D64+E64/60)/180))*(SIN(PI()*(D66+E66/60)/180))</f>
        <v>0</v>
      </c>
      <c r="T65" s="24">
        <f>(COS(PI()*(D64+E64/60)/180))*(COS(PI()*(D66+E66/60)/180))</f>
        <v>1</v>
      </c>
      <c r="U65" s="24">
        <f>COS(PI()*(F64-F66+(G64-G66)/60)/180)</f>
        <v>1</v>
      </c>
    </row>
    <row r="66" spans="2:27" s="25" customFormat="1" ht="15">
      <c r="B66" s="112">
        <v>31</v>
      </c>
      <c r="C66" s="151"/>
      <c r="D66" s="129"/>
      <c r="E66" s="130"/>
      <c r="F66" s="131"/>
      <c r="G66" s="130"/>
      <c r="H66" s="132"/>
      <c r="I66" s="133"/>
      <c r="J66" s="124"/>
      <c r="K66" s="123">
        <f>J65+K64</f>
        <v>244.43573178477959</v>
      </c>
      <c r="L66" s="134"/>
      <c r="M66" s="135"/>
      <c r="N66" s="124"/>
      <c r="O66" s="123">
        <f>N65+O64</f>
        <v>249.32444642047523</v>
      </c>
      <c r="P66" s="136"/>
      <c r="Q66" s="191"/>
      <c r="R66" s="61"/>
    </row>
    <row r="67" spans="2:27" s="23" customFormat="1" ht="15">
      <c r="B67" s="112"/>
      <c r="C67" s="150"/>
      <c r="D67" s="118"/>
      <c r="E67" s="119"/>
      <c r="F67" s="120"/>
      <c r="G67" s="119"/>
      <c r="H67" s="121"/>
      <c r="I67" s="122">
        <v>0</v>
      </c>
      <c r="J67" s="123">
        <f>I67*1.852</f>
        <v>0</v>
      </c>
      <c r="K67" s="124"/>
      <c r="L67" s="125">
        <v>0</v>
      </c>
      <c r="M67" s="126">
        <f>SUM((I67/100)*(100+L67))</f>
        <v>0</v>
      </c>
      <c r="N67" s="123">
        <f>M67*1.852</f>
        <v>0</v>
      </c>
      <c r="O67" s="124"/>
      <c r="P67" s="127" t="s">
        <v>23</v>
      </c>
      <c r="Q67" s="191" t="s">
        <v>23</v>
      </c>
      <c r="R67" s="52"/>
      <c r="S67" s="24">
        <f>(SIN(PI()*(D66+E66/60)/180))*(SIN(PI()*(D68+E68/60)/180))</f>
        <v>0</v>
      </c>
      <c r="T67" s="24">
        <f>(COS(PI()*(D66+E66/60)/180))*(COS(PI()*(D68+E68/60)/180))</f>
        <v>1</v>
      </c>
      <c r="U67" s="24">
        <f>COS(PI()*(F66-F68+(G66-G68)/60)/180)</f>
        <v>1</v>
      </c>
    </row>
    <row r="68" spans="2:27" s="23" customFormat="1" ht="15">
      <c r="B68" s="112">
        <v>32</v>
      </c>
      <c r="C68" s="151"/>
      <c r="D68" s="129"/>
      <c r="E68" s="130"/>
      <c r="F68" s="131"/>
      <c r="G68" s="130"/>
      <c r="H68" s="132"/>
      <c r="I68" s="133"/>
      <c r="J68" s="124"/>
      <c r="K68" s="123">
        <f>J67+K66</f>
        <v>244.43573178477959</v>
      </c>
      <c r="L68" s="134"/>
      <c r="M68" s="135"/>
      <c r="N68" s="124"/>
      <c r="O68" s="123">
        <f>N67+O66</f>
        <v>249.32444642047523</v>
      </c>
      <c r="P68" s="136"/>
      <c r="Q68" s="191"/>
      <c r="R68" s="52"/>
    </row>
    <row r="69" spans="2:27" s="23" customFormat="1" ht="15">
      <c r="B69" s="112"/>
      <c r="C69" s="150"/>
      <c r="D69" s="118"/>
      <c r="E69" s="119"/>
      <c r="F69" s="120"/>
      <c r="G69" s="119"/>
      <c r="H69" s="121"/>
      <c r="I69" s="149">
        <f>(180/PI())*(60*ATAN((SQRT(1-(S69+(T69*U69))^2))/(S69+(T69*U69))))</f>
        <v>0</v>
      </c>
      <c r="J69" s="123">
        <f>I69*1.852</f>
        <v>0</v>
      </c>
      <c r="K69" s="124"/>
      <c r="L69" s="125">
        <v>0</v>
      </c>
      <c r="M69" s="126">
        <f>SUM((I69/100)*(100+L69))</f>
        <v>0</v>
      </c>
      <c r="N69" s="123">
        <f>M69*1.852</f>
        <v>0</v>
      </c>
      <c r="O69" s="124"/>
      <c r="P69" s="127" t="s">
        <v>23</v>
      </c>
      <c r="Q69" s="191" t="s">
        <v>23</v>
      </c>
      <c r="R69" s="52"/>
      <c r="S69" s="24">
        <f>(SIN(PI()*(D68+E68/60)/180))*(SIN(PI()*(D70+E70/60)/180))</f>
        <v>0</v>
      </c>
      <c r="T69" s="24">
        <f>(COS(PI()*(D68+E68/60)/180))*(COS(PI()*(D70+E70/60)/180))</f>
        <v>1</v>
      </c>
      <c r="U69" s="24">
        <f>COS(PI()*(F68-F70+(G68-G70)/60)/180)</f>
        <v>1</v>
      </c>
    </row>
    <row r="70" spans="2:27" s="23" customFormat="1" ht="15">
      <c r="B70" s="112">
        <v>33</v>
      </c>
      <c r="C70" s="151"/>
      <c r="D70" s="129"/>
      <c r="E70" s="130"/>
      <c r="F70" s="131"/>
      <c r="G70" s="130"/>
      <c r="H70" s="132"/>
      <c r="I70" s="143"/>
      <c r="J70" s="124"/>
      <c r="K70" s="123">
        <f>J69+K68</f>
        <v>244.43573178477959</v>
      </c>
      <c r="L70" s="134"/>
      <c r="M70" s="135"/>
      <c r="N70" s="124"/>
      <c r="O70" s="123">
        <f>N69+O68</f>
        <v>249.32444642047523</v>
      </c>
      <c r="P70" s="136"/>
      <c r="Q70" s="191"/>
      <c r="R70" s="52"/>
    </row>
    <row r="71" spans="2:27" s="23" customFormat="1" ht="15.75" thickBot="1">
      <c r="B71" s="113"/>
      <c r="C71" s="22"/>
      <c r="D71" s="62"/>
      <c r="E71" s="63"/>
      <c r="F71" s="64"/>
      <c r="G71" s="63"/>
      <c r="H71" s="65"/>
      <c r="I71" s="66"/>
      <c r="J71" s="67"/>
      <c r="K71" s="68"/>
      <c r="L71" s="69"/>
      <c r="M71" s="70"/>
      <c r="N71" s="67"/>
      <c r="O71" s="68"/>
      <c r="P71" s="71"/>
      <c r="Q71" s="98"/>
      <c r="R71" s="52"/>
    </row>
    <row r="72" spans="2:27" s="23" customFormat="1" ht="16.350000000000001" customHeight="1" thickTop="1" thickBot="1">
      <c r="B72" s="114"/>
      <c r="C72" s="99" t="s">
        <v>60</v>
      </c>
      <c r="D72" s="100"/>
      <c r="E72" s="100"/>
      <c r="F72" s="100"/>
      <c r="G72" s="100"/>
      <c r="H72" s="101"/>
      <c r="I72" s="102">
        <f>SUM(I5:I71)</f>
        <v>131.98473638487019</v>
      </c>
      <c r="J72" s="102"/>
      <c r="K72" s="103">
        <f>K70</f>
        <v>244.43573178477959</v>
      </c>
      <c r="L72" s="104" t="s">
        <v>23</v>
      </c>
      <c r="M72" s="105"/>
      <c r="N72" s="105"/>
      <c r="O72" s="103">
        <f>O70</f>
        <v>249.32444642047523</v>
      </c>
      <c r="P72" s="106"/>
      <c r="Q72" s="107"/>
      <c r="R72" s="52"/>
    </row>
    <row r="73" spans="2:27" s="17" customFormat="1" ht="15.75" thickTop="1">
      <c r="B73" s="115"/>
      <c r="C73" s="26"/>
      <c r="D73" s="27"/>
      <c r="E73" s="28"/>
      <c r="F73" s="29"/>
      <c r="G73" s="30"/>
      <c r="H73" s="31"/>
      <c r="I73" s="32"/>
      <c r="J73" s="32"/>
      <c r="K73" s="32"/>
      <c r="L73" s="33"/>
      <c r="M73" s="34"/>
      <c r="N73" s="32"/>
      <c r="O73" s="32"/>
      <c r="P73" s="32"/>
      <c r="Q73" s="35"/>
      <c r="T73" s="34"/>
      <c r="V73" s="32"/>
      <c r="W73" s="36"/>
      <c r="AA73" s="36"/>
    </row>
    <row r="74" spans="2:27" s="17" customFormat="1" ht="15">
      <c r="B74" s="115"/>
      <c r="C74" s="26"/>
      <c r="D74" s="27"/>
      <c r="E74" s="28"/>
      <c r="F74" s="29"/>
      <c r="G74" s="30"/>
      <c r="H74" s="31"/>
      <c r="I74" s="32"/>
      <c r="J74" s="32"/>
      <c r="K74" s="32"/>
      <c r="L74" s="33"/>
      <c r="M74" s="34"/>
      <c r="N74" s="32"/>
      <c r="O74" s="32"/>
      <c r="P74" s="32"/>
      <c r="Q74" s="35"/>
      <c r="T74" s="34"/>
      <c r="V74" s="32"/>
      <c r="W74" s="36"/>
      <c r="AA74" s="36"/>
    </row>
    <row r="75" spans="2:27">
      <c r="B75" s="116"/>
    </row>
    <row r="76" spans="2:27">
      <c r="B76" s="116"/>
      <c r="I76" s="4" t="s">
        <v>23</v>
      </c>
    </row>
    <row r="77" spans="2:27">
      <c r="B77" s="116"/>
    </row>
    <row r="78" spans="2:27">
      <c r="B78" s="116"/>
    </row>
    <row r="79" spans="2:27">
      <c r="B79" s="116"/>
    </row>
    <row r="80" spans="2:27">
      <c r="B80" s="116"/>
    </row>
    <row r="81" spans="2:2">
      <c r="B81" s="116"/>
    </row>
    <row r="82" spans="2:2">
      <c r="B82" s="116"/>
    </row>
    <row r="83" spans="2:2">
      <c r="B83" s="116"/>
    </row>
  </sheetData>
  <sheetProtection algorithmName="SHA-512" hashValue="MzmpqJsH2+fKsGPMBwRtjq6K1mD9ByE03KXnyWZWFJfG/LAnbYEQmraIyj/WEydyxvKCy1PR2rBcdUwd9j2Y/Q==" saltValue="VoSbjsllrjZTqNRjpZjWOA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horizontalDpi="300" verticalDpi="300" r:id="rId1"/>
  <headerFooter alignWithMargins="0">
    <oddHeader xml:space="preserve">&amp;L
</oddHeader>
    <oddFooter xml:space="preserve">&amp;L
</oddFooter>
  </headerFooter>
  <rowBreaks count="1" manualBreakCount="1">
    <brk id="36" max="16" man="1"/>
  </rowBreaks>
  <colBreaks count="1" manualBreakCount="1">
    <brk id="1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8CD0-5A2B-428A-8D1F-ABB724C066D3}">
  <dimension ref="B1:AI35"/>
  <sheetViews>
    <sheetView view="pageBreakPreview" zoomScale="95" zoomScaleNormal="59" zoomScaleSheetLayoutView="95" workbookViewId="0">
      <pane ySplit="4" topLeftCell="A10" activePane="bottomLeft" state="frozen"/>
      <selection pane="bottomLeft" activeCell="W15" sqref="W15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31" t="s">
        <v>188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3"/>
      <c r="Q2" s="53"/>
      <c r="T2" s="49"/>
      <c r="V2" s="50"/>
      <c r="W2" s="51"/>
      <c r="AA2" s="51"/>
    </row>
    <row r="3" spans="2:35" s="42" customFormat="1" ht="15.75" thickBot="1">
      <c r="B3" s="342"/>
      <c r="C3" s="343"/>
      <c r="D3" s="344" t="s">
        <v>2</v>
      </c>
      <c r="E3" s="345"/>
      <c r="F3" s="345"/>
      <c r="G3" s="346"/>
      <c r="H3" s="291" t="s">
        <v>3</v>
      </c>
      <c r="I3" s="347" t="s">
        <v>4</v>
      </c>
      <c r="J3" s="348"/>
      <c r="K3" s="349"/>
      <c r="L3" s="291" t="s">
        <v>5</v>
      </c>
      <c r="M3" s="350" t="s">
        <v>6</v>
      </c>
      <c r="N3" s="351"/>
      <c r="O3" s="352"/>
      <c r="P3" s="292"/>
      <c r="Q3" s="54"/>
      <c r="T3" s="43"/>
      <c r="V3" s="44"/>
      <c r="W3" s="45"/>
      <c r="AA3" s="45"/>
    </row>
    <row r="4" spans="2:35" s="13" customFormat="1" ht="43.5" customHeight="1" thickTop="1" thickBot="1">
      <c r="B4" s="293" t="s">
        <v>7</v>
      </c>
      <c r="C4" s="294" t="s">
        <v>8</v>
      </c>
      <c r="D4" s="340" t="s">
        <v>9</v>
      </c>
      <c r="E4" s="341"/>
      <c r="F4" s="340" t="s">
        <v>10</v>
      </c>
      <c r="G4" s="341"/>
      <c r="H4" s="295" t="s">
        <v>11</v>
      </c>
      <c r="I4" s="296" t="s">
        <v>12</v>
      </c>
      <c r="J4" s="296" t="s">
        <v>13</v>
      </c>
      <c r="K4" s="296" t="s">
        <v>14</v>
      </c>
      <c r="L4" s="294" t="s">
        <v>15</v>
      </c>
      <c r="M4" s="297" t="s">
        <v>16</v>
      </c>
      <c r="N4" s="296" t="s">
        <v>17</v>
      </c>
      <c r="O4" s="296" t="s">
        <v>18</v>
      </c>
      <c r="P4" s="296" t="s">
        <v>19</v>
      </c>
      <c r="Q4" s="298" t="s">
        <v>20</v>
      </c>
      <c r="R4" s="286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60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189</v>
      </c>
      <c r="D6" s="72">
        <v>61</v>
      </c>
      <c r="E6" s="73">
        <v>59.097000000000001</v>
      </c>
      <c r="F6" s="72">
        <v>49</v>
      </c>
      <c r="G6" s="73">
        <v>38.762999999999998</v>
      </c>
      <c r="H6" s="74">
        <v>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23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8.8060970352649717E-2</v>
      </c>
      <c r="J7" s="19">
        <f>I7*1.852</f>
        <v>0.16308891709310727</v>
      </c>
      <c r="K7" s="18"/>
      <c r="L7" s="78">
        <v>2</v>
      </c>
      <c r="M7" s="19">
        <f>SUM((I7/100)*(100+L7))</f>
        <v>8.98221897597027E-2</v>
      </c>
      <c r="N7" s="19">
        <f>M7*1.852</f>
        <v>0.16635069543496941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0.77936839511033584</v>
      </c>
      <c r="T7" s="24">
        <f>(COS(PI()*(D6+E6/60)/180))*(COS(PI()*(D8+E8/60)/180))</f>
        <v>0.22063160458398912</v>
      </c>
      <c r="U7" s="24">
        <f>COS(PI()*(F6-F8+(G6-G8)/60)/180)</f>
        <v>0.99999999989841859</v>
      </c>
    </row>
    <row r="8" spans="2:35" s="23" customFormat="1" ht="15">
      <c r="B8" s="112">
        <v>2</v>
      </c>
      <c r="C8" s="72" t="s">
        <v>73</v>
      </c>
      <c r="D8" s="72">
        <v>61</v>
      </c>
      <c r="E8" s="73">
        <v>59.012</v>
      </c>
      <c r="F8" s="72">
        <v>49</v>
      </c>
      <c r="G8" s="73">
        <v>38.811999999999998</v>
      </c>
      <c r="H8" s="74">
        <v>10</v>
      </c>
      <c r="I8" s="18"/>
      <c r="J8" s="18"/>
      <c r="K8" s="19">
        <f>J7+K6</f>
        <v>0.16308891709310727</v>
      </c>
      <c r="L8" s="20"/>
      <c r="M8" s="18"/>
      <c r="N8" s="18"/>
      <c r="O8" s="19">
        <f>N7+O6</f>
        <v>0.16635069543496941</v>
      </c>
      <c r="P8" s="21"/>
      <c r="Q8" s="96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0.38615523124992379</v>
      </c>
      <c r="J9" s="19">
        <f>I9*1.852</f>
        <v>0.71515948827485887</v>
      </c>
      <c r="K9" s="18"/>
      <c r="L9" s="78">
        <v>2</v>
      </c>
      <c r="M9" s="19">
        <f>SUM((I9/100)*(100+L9))</f>
        <v>0.39387833587492227</v>
      </c>
      <c r="N9" s="19">
        <f>M9*1.852</f>
        <v>0.72946267804035603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0.77931567798252388</v>
      </c>
      <c r="T9" s="24">
        <f>(COS(PI()*(D8+E8/60)/180))*(COS(PI()*(D10+E10/60)/180))</f>
        <v>0.22068431677534869</v>
      </c>
      <c r="U9" s="24">
        <f>COS(PI()*(F8-F10+(G8-G10)/60)/180)</f>
        <v>0.99999999516656768</v>
      </c>
    </row>
    <row r="10" spans="2:35" s="23" customFormat="1" ht="15">
      <c r="B10" s="112">
        <v>3</v>
      </c>
      <c r="C10" s="72" t="s">
        <v>25</v>
      </c>
      <c r="D10" s="72">
        <v>61</v>
      </c>
      <c r="E10" s="73">
        <v>58.66</v>
      </c>
      <c r="F10" s="72">
        <v>49</v>
      </c>
      <c r="G10" s="73">
        <v>39.15</v>
      </c>
      <c r="H10" s="74">
        <v>50</v>
      </c>
      <c r="I10" s="18"/>
      <c r="J10" s="18"/>
      <c r="K10" s="19">
        <f>J9+K8</f>
        <v>0.87824840536796611</v>
      </c>
      <c r="L10" s="20"/>
      <c r="M10" s="18"/>
      <c r="N10" s="18"/>
      <c r="O10" s="19">
        <f>N9+O8</f>
        <v>0.89581337347532541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0.57978117168135324</v>
      </c>
      <c r="J11" s="19">
        <f>I11*1.852</f>
        <v>1.0737547299538663</v>
      </c>
      <c r="K11" s="18"/>
      <c r="L11" s="78">
        <v>2</v>
      </c>
      <c r="M11" s="19">
        <f>SUM((I11/100)*(100+L11))</f>
        <v>0.59137679511498031</v>
      </c>
      <c r="N11" s="19">
        <f>M11*1.852</f>
        <v>1.0952298245529435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0.7792285740339332</v>
      </c>
      <c r="T11" s="24">
        <f>(COS(PI()*(D10+E10/60)/180))*(COS(PI()*(D12+E12/60)/180))</f>
        <v>0.220771420174105</v>
      </c>
      <c r="U11" s="24">
        <f>COS(PI()*(F10-F12+(G10-G12)/60)/180)</f>
        <v>0.99999996181705286</v>
      </c>
    </row>
    <row r="12" spans="2:35" s="23" customFormat="1" ht="15">
      <c r="B12" s="112">
        <v>4</v>
      </c>
      <c r="C12" s="72" t="s">
        <v>27</v>
      </c>
      <c r="D12" s="72">
        <v>61</v>
      </c>
      <c r="E12" s="73">
        <v>58.29</v>
      </c>
      <c r="F12" s="72">
        <v>49</v>
      </c>
      <c r="G12" s="73">
        <v>40.1</v>
      </c>
      <c r="H12" s="74">
        <v>370</v>
      </c>
      <c r="I12" s="18"/>
      <c r="J12" s="18"/>
      <c r="K12" s="19">
        <f>J11+K10</f>
        <v>1.9520031353218323</v>
      </c>
      <c r="L12" s="20"/>
      <c r="M12" s="18"/>
      <c r="N12" s="18"/>
      <c r="O12" s="19">
        <f>N11+O10</f>
        <v>1.9910431980282688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v>0</v>
      </c>
      <c r="J13" s="19">
        <f>I13*1.852</f>
        <v>0</v>
      </c>
      <c r="K13" s="18"/>
      <c r="L13" s="78">
        <v>0</v>
      </c>
      <c r="M13" s="19">
        <f>SUM((I13/100)*(100+L13))</f>
        <v>0</v>
      </c>
      <c r="N13" s="19">
        <f>M13*1.852</f>
        <v>0</v>
      </c>
      <c r="O13" s="18"/>
      <c r="P13" s="79" t="s">
        <v>23</v>
      </c>
      <c r="Q13" s="96" t="s">
        <v>23</v>
      </c>
      <c r="R13" s="52"/>
      <c r="S13" s="24">
        <f>(SIN(PI()*(D12+E12/60)/180))*(SIN(PI()*(D14+E14/60)/180))</f>
        <v>0</v>
      </c>
      <c r="T13" s="24">
        <f>(COS(PI()*(D12+E12/60)/180))*(COS(PI()*(D14+E14/60)/180))</f>
        <v>0.46991069945277419</v>
      </c>
      <c r="U13" s="24">
        <f>COS(PI()*(F12-F14+(G12-G14)/60)/180)</f>
        <v>0.64721119802968119</v>
      </c>
    </row>
    <row r="14" spans="2:35" s="23" customFormat="1" ht="15">
      <c r="B14" s="112"/>
      <c r="C14" s="72"/>
      <c r="D14" s="72"/>
      <c r="E14" s="73"/>
      <c r="F14" s="72"/>
      <c r="G14" s="73"/>
      <c r="H14" s="74"/>
      <c r="I14" s="18"/>
      <c r="J14" s="18"/>
      <c r="K14" s="19">
        <f>J13+K12</f>
        <v>1.9520031353218323</v>
      </c>
      <c r="L14" s="20"/>
      <c r="M14" s="18"/>
      <c r="N14" s="18"/>
      <c r="O14" s="19">
        <f>N13+O12</f>
        <v>1.9910431980282688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</v>
      </c>
      <c r="J15" s="19">
        <f>I15*1.852</f>
        <v>0</v>
      </c>
      <c r="K15" s="18"/>
      <c r="L15" s="78">
        <v>0</v>
      </c>
      <c r="M15" s="19">
        <f>SUM((I15/100)*(100+L15))</f>
        <v>0</v>
      </c>
      <c r="N15" s="19">
        <f>M15*1.852</f>
        <v>0</v>
      </c>
      <c r="O15" s="18"/>
      <c r="P15" s="79" t="s">
        <v>23</v>
      </c>
      <c r="Q15" s="96" t="s">
        <v>23</v>
      </c>
      <c r="R15" s="52"/>
      <c r="S15" s="24">
        <f>(SIN(PI()*(D14+E14/60)/180))*(SIN(PI()*(D16+E16/60)/180))</f>
        <v>0</v>
      </c>
      <c r="T15" s="24">
        <f>(COS(PI()*(D14+E14/60)/180))*(COS(PI()*(D16+E16/60)/180))</f>
        <v>1</v>
      </c>
      <c r="U15" s="24">
        <f>COS(PI()*(F14-F16+(G14-G16)/60)/180)</f>
        <v>1</v>
      </c>
    </row>
    <row r="16" spans="2:35" s="23" customFormat="1" ht="15">
      <c r="B16" s="112"/>
      <c r="C16" s="72"/>
      <c r="D16" s="72"/>
      <c r="E16" s="73"/>
      <c r="F16" s="72"/>
      <c r="G16" s="73"/>
      <c r="H16" s="74"/>
      <c r="I16" s="18"/>
      <c r="J16" s="18"/>
      <c r="K16" s="19">
        <f>J15+K14</f>
        <v>1.9520031353218323</v>
      </c>
      <c r="L16" s="20"/>
      <c r="M16" s="18"/>
      <c r="N16" s="18"/>
      <c r="O16" s="19">
        <f>N15+O14</f>
        <v>1.9910431980282688</v>
      </c>
      <c r="P16" s="21"/>
      <c r="Q16" s="96" t="s">
        <v>23</v>
      </c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0</v>
      </c>
      <c r="J17" s="19">
        <f>I17*1.852</f>
        <v>0</v>
      </c>
      <c r="K17" s="18"/>
      <c r="L17" s="78">
        <v>0</v>
      </c>
      <c r="M17" s="19">
        <f>SUM((I17/100)*(100+L17))</f>
        <v>0</v>
      </c>
      <c r="N17" s="19">
        <f>M17*1.852</f>
        <v>0</v>
      </c>
      <c r="O17" s="18"/>
      <c r="P17" s="79" t="s">
        <v>23</v>
      </c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1</v>
      </c>
      <c r="U17" s="24">
        <f>COS(PI()*(F16-F18+(G16-G18)/60)/180)</f>
        <v>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1.9520031353218323</v>
      </c>
      <c r="L18" s="20"/>
      <c r="M18" s="18"/>
      <c r="N18" s="18"/>
      <c r="O18" s="19">
        <f>N17+O16</f>
        <v>1.9910431980282688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>
        <v>0</v>
      </c>
      <c r="M19" s="19">
        <f>SUM((I19/100)*(100+L19))</f>
        <v>0</v>
      </c>
      <c r="N19" s="19">
        <f>M19*1.852</f>
        <v>0</v>
      </c>
      <c r="O19" s="18"/>
      <c r="P19" s="79" t="s">
        <v>23</v>
      </c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C20" s="72"/>
      <c r="D20" s="72"/>
      <c r="E20" s="73"/>
      <c r="F20" s="72"/>
      <c r="G20" s="73"/>
      <c r="H20" s="74"/>
      <c r="I20" s="18"/>
      <c r="J20" s="18"/>
      <c r="K20" s="19">
        <f>J19+K18</f>
        <v>1.9520031353218323</v>
      </c>
      <c r="L20" s="20"/>
      <c r="M20" s="18"/>
      <c r="N20" s="18"/>
      <c r="O20" s="19">
        <f>N19+O18</f>
        <v>1.9910431980282688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v>0</v>
      </c>
      <c r="J21" s="19">
        <f>I21*1.852</f>
        <v>0</v>
      </c>
      <c r="K21" s="18"/>
      <c r="L21" s="78"/>
      <c r="M21" s="19">
        <f>SUM((I21/100)*(100+L21))</f>
        <v>0</v>
      </c>
      <c r="N21" s="19">
        <f>M21*1.852</f>
        <v>0</v>
      </c>
      <c r="O21" s="18"/>
      <c r="P21" s="79"/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1.9520031353218323</v>
      </c>
      <c r="L22" s="20"/>
      <c r="M22" s="18"/>
      <c r="N22" s="18"/>
      <c r="O22" s="19">
        <f>N21+O20</f>
        <v>1.9910431980282688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/>
      <c r="M23" s="19">
        <f>SUM((I23/100)*(100+L23))</f>
        <v>0</v>
      </c>
      <c r="N23" s="19">
        <f>M23*1.852</f>
        <v>0</v>
      </c>
      <c r="O23" s="18"/>
      <c r="P23" s="79"/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1.9520031353218323</v>
      </c>
      <c r="L24" s="20"/>
      <c r="M24" s="18"/>
      <c r="N24" s="18"/>
      <c r="O24" s="19">
        <f>N23+O22</f>
        <v>1.9910431980282688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1.9520031353218323</v>
      </c>
      <c r="L26" s="20"/>
      <c r="M26" s="18"/>
      <c r="N26" s="18"/>
      <c r="O26" s="19">
        <f>N25+O24</f>
        <v>1.9910431980282688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1.9520031353218323</v>
      </c>
      <c r="L28" s="20"/>
      <c r="M28" s="18"/>
      <c r="N28" s="18"/>
      <c r="O28" s="19">
        <f>N27+O26</f>
        <v>1.9910431980282688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1.9520031353218323</v>
      </c>
      <c r="L30" s="20"/>
      <c r="M30" s="18"/>
      <c r="N30" s="18"/>
      <c r="O30" s="19">
        <f>N29+O28</f>
        <v>1.9910431980282688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 t="e">
        <f>(SIN(PI()*(#REF!+#REF!/60)/180))*(SIN(PI()*(D32+E32/60)/180))</f>
        <v>#REF!</v>
      </c>
      <c r="T31" s="24" t="e">
        <f>(COS(PI()*(#REF!+#REF!/60)/180))*(COS(PI()*(D32+E32/60)/180))</f>
        <v>#REF!</v>
      </c>
      <c r="U31" s="24" t="e">
        <f>COS(PI()*(#REF!-F32+(#REF!-G32)/60)/180)</f>
        <v>#REF!</v>
      </c>
    </row>
    <row r="32" spans="2:21" s="23" customFormat="1" ht="15.75" thickBot="1">
      <c r="B32" s="113"/>
      <c r="C32" s="22"/>
      <c r="D32" s="62"/>
      <c r="E32" s="63"/>
      <c r="F32" s="64"/>
      <c r="G32" s="63"/>
      <c r="H32" s="65"/>
      <c r="I32" s="66"/>
      <c r="J32" s="67"/>
      <c r="K32" s="68">
        <f>J31+K30</f>
        <v>1.9520031353218323</v>
      </c>
      <c r="L32" s="69"/>
      <c r="M32" s="70"/>
      <c r="N32" s="67"/>
      <c r="O32" s="68">
        <f>N31+O30</f>
        <v>1.9910431980282688</v>
      </c>
      <c r="P32" s="71"/>
      <c r="Q32" s="98"/>
      <c r="R32" s="52"/>
    </row>
    <row r="33" spans="2:27" s="23" customFormat="1" ht="16.350000000000001" customHeight="1" thickTop="1" thickBot="1">
      <c r="B33" s="114"/>
      <c r="C33" s="99" t="s">
        <v>60</v>
      </c>
      <c r="D33" s="100"/>
      <c r="E33" s="100"/>
      <c r="F33" s="100"/>
      <c r="G33" s="100"/>
      <c r="H33" s="101"/>
      <c r="I33" s="102">
        <f>SUM(I5:I32)</f>
        <v>1.0539973732839267</v>
      </c>
      <c r="J33" s="102"/>
      <c r="K33" s="103">
        <f>K32</f>
        <v>1.9520031353218323</v>
      </c>
      <c r="L33" s="104" t="s">
        <v>23</v>
      </c>
      <c r="M33" s="105"/>
      <c r="N33" s="105"/>
      <c r="O33" s="103">
        <f>O32</f>
        <v>1.9910431980282688</v>
      </c>
      <c r="P33" s="106"/>
      <c r="Q33" s="107"/>
      <c r="R33" s="52"/>
    </row>
    <row r="34" spans="2:27" s="17" customFormat="1" ht="15.75" thickTop="1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  <row r="35" spans="2:27" s="17" customFormat="1" ht="15">
      <c r="B35" s="110"/>
      <c r="C35" s="26"/>
      <c r="D35" s="27"/>
      <c r="E35" s="28"/>
      <c r="F35" s="29"/>
      <c r="G35" s="30"/>
      <c r="H35" s="31"/>
      <c r="I35" s="32"/>
      <c r="J35" s="32"/>
      <c r="K35" s="32"/>
      <c r="L35" s="33"/>
      <c r="M35" s="34"/>
      <c r="N35" s="32"/>
      <c r="O35" s="32"/>
      <c r="P35" s="32"/>
      <c r="Q35" s="35"/>
      <c r="T35" s="34"/>
      <c r="V35" s="32"/>
      <c r="W35" s="36"/>
      <c r="AA35" s="36"/>
    </row>
  </sheetData>
  <sheetProtection algorithmName="SHA-512" hashValue="ZcQr7XWDiOzU7MofCjc90eMvG0Bjxynr5YJsShNBob/is7iG9s619aTyI7zqGKLwS54lmEHtIAAMeQZD5axp6g==" saltValue="CcwF/mGUI0B118Uzcm80Kg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59085-5960-4AFD-A656-86C30AF46039}">
  <dimension ref="B1:AI87"/>
  <sheetViews>
    <sheetView view="pageBreakPreview" zoomScale="93" zoomScaleNormal="90" zoomScaleSheetLayoutView="93" workbookViewId="0">
      <pane ySplit="4" topLeftCell="A55" activePane="bottomLeft" state="frozen"/>
      <selection pane="bottomLeft" activeCell="P55" sqref="P55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710937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1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21</v>
      </c>
      <c r="D6" s="72">
        <v>68</v>
      </c>
      <c r="E6" s="73">
        <v>43.15</v>
      </c>
      <c r="F6" s="72">
        <v>52</v>
      </c>
      <c r="G6" s="73">
        <v>49.2</v>
      </c>
      <c r="H6" s="74">
        <v>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/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0.19573348502758431</v>
      </c>
      <c r="J7" s="19">
        <f>I7*1.852</f>
        <v>0.36249841427108614</v>
      </c>
      <c r="K7" s="18"/>
      <c r="L7" s="78">
        <v>2</v>
      </c>
      <c r="M7" s="19">
        <f>SUM((I7/100)*(100+L7))</f>
        <v>0.19964815472813599</v>
      </c>
      <c r="N7" s="19">
        <f>M7*1.852</f>
        <v>0.36974838255650788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0.86829220372697735</v>
      </c>
      <c r="T7" s="24">
        <f>(COS(PI()*(D6+E6/60)/180))*(COS(PI()*(D8+E8/60)/180))</f>
        <v>0.13170779496249085</v>
      </c>
      <c r="U7" s="24">
        <f>COS(PI()*(F6-F8+(G6-G8)/60)/180)</f>
        <v>0.99999999764361502</v>
      </c>
    </row>
    <row r="8" spans="2:35" s="23" customFormat="1" ht="15">
      <c r="B8" s="112">
        <v>2</v>
      </c>
      <c r="C8" s="72" t="s">
        <v>24</v>
      </c>
      <c r="D8" s="72">
        <v>68</v>
      </c>
      <c r="E8" s="73">
        <v>43.326000000000001</v>
      </c>
      <c r="F8" s="72">
        <v>52</v>
      </c>
      <c r="G8" s="73">
        <v>49.436</v>
      </c>
      <c r="H8" s="74">
        <v>50</v>
      </c>
      <c r="I8" s="82"/>
      <c r="J8" s="82"/>
      <c r="K8" s="83">
        <f>J7+K6</f>
        <v>0.36249841427108614</v>
      </c>
      <c r="L8" s="84"/>
      <c r="M8" s="82"/>
      <c r="N8" s="82"/>
      <c r="O8" s="83">
        <f>N7+O6</f>
        <v>0.36974838255650788</v>
      </c>
      <c r="P8" s="85"/>
      <c r="Q8" s="97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0.12105285097232675</v>
      </c>
      <c r="J9" s="19">
        <f>I9*1.852</f>
        <v>0.22418988000074916</v>
      </c>
      <c r="K9" s="18"/>
      <c r="L9" s="78">
        <v>2</v>
      </c>
      <c r="M9" s="19">
        <f>SUM((I9/100)*(100+L9))</f>
        <v>0.12347390799177328</v>
      </c>
      <c r="N9" s="19">
        <f>M9*1.852</f>
        <v>0.22867367760076412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0.86831679591355393</v>
      </c>
      <c r="T9" s="24">
        <f>(COS(PI()*(D8+E8/60)/180))*(COS(PI()*(D10+E10/60)/180))</f>
        <v>0.13168320385476762</v>
      </c>
      <c r="U9" s="24">
        <f>COS(PI()*(F8-F10+(G8-G10)/60)/180)</f>
        <v>0.99999999705130338</v>
      </c>
    </row>
    <row r="10" spans="2:35" s="23" customFormat="1" ht="15">
      <c r="B10" s="112">
        <v>3</v>
      </c>
      <c r="C10" s="72" t="s">
        <v>25</v>
      </c>
      <c r="D10" s="72">
        <v>68</v>
      </c>
      <c r="E10" s="73">
        <v>43.4</v>
      </c>
      <c r="F10" s="72">
        <v>52</v>
      </c>
      <c r="G10" s="73">
        <v>49.7</v>
      </c>
      <c r="H10" s="74">
        <v>60</v>
      </c>
      <c r="I10" s="82"/>
      <c r="J10" s="82"/>
      <c r="K10" s="19">
        <f>J9+K8</f>
        <v>0.58668829427183533</v>
      </c>
      <c r="L10" s="20"/>
      <c r="M10" s="18"/>
      <c r="N10" s="18"/>
      <c r="O10" s="19">
        <f>N9+O8</f>
        <v>0.59842206015727206</v>
      </c>
      <c r="P10" s="85"/>
      <c r="Q10" s="97" t="s">
        <v>26</v>
      </c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0.48219880250848118</v>
      </c>
      <c r="J11" s="19">
        <f>I11*1.852</f>
        <v>0.89303218224570724</v>
      </c>
      <c r="K11" s="18"/>
      <c r="L11" s="78">
        <v>2</v>
      </c>
      <c r="M11" s="19">
        <f>SUM((I11/100)*(100+L11))</f>
        <v>0.49184277855865083</v>
      </c>
      <c r="N11" s="19">
        <f>M11*1.852</f>
        <v>0.91089282589062137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0.86833391045464547</v>
      </c>
      <c r="T11" s="24">
        <f>(COS(PI()*(D10+E10/60)/180))*(COS(PI()*(D12+E12/60)/180))</f>
        <v>0.13166608912227487</v>
      </c>
      <c r="U11" s="24">
        <f>COS(PI()*(F10-F12+(G10-G12)/60)/180)</f>
        <v>0.99999992849952313</v>
      </c>
    </row>
    <row r="12" spans="2:35" s="23" customFormat="1" ht="15">
      <c r="B12" s="112">
        <v>4</v>
      </c>
      <c r="C12" s="72" t="s">
        <v>27</v>
      </c>
      <c r="D12" s="72">
        <v>68</v>
      </c>
      <c r="E12" s="73">
        <v>43.5</v>
      </c>
      <c r="F12" s="72">
        <v>52</v>
      </c>
      <c r="G12" s="73">
        <v>51</v>
      </c>
      <c r="H12" s="74">
        <v>80</v>
      </c>
      <c r="I12" s="18"/>
      <c r="J12" s="18"/>
      <c r="K12" s="19">
        <f>J11+K10</f>
        <v>1.4797204765175427</v>
      </c>
      <c r="L12" s="20"/>
      <c r="M12" s="18"/>
      <c r="N12" s="18"/>
      <c r="O12" s="19">
        <f>N11+O10</f>
        <v>1.5093148860478935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0.31238069303917326</v>
      </c>
      <c r="J13" s="19">
        <f>I13*1.852</f>
        <v>0.57852904350854895</v>
      </c>
      <c r="K13" s="18"/>
      <c r="L13" s="78">
        <v>2</v>
      </c>
      <c r="M13" s="19">
        <f>SUM((I13/100)*(100+L13))</f>
        <v>0.31862830689995675</v>
      </c>
      <c r="N13" s="19">
        <f>M13*1.852</f>
        <v>0.59009962437871988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0.86837324917691716</v>
      </c>
      <c r="T13" s="24">
        <f>(COS(PI()*(D12+E12/60)/180))*(COS(PI()*(D14+E14/60)/180))</f>
        <v>0.1316267470153652</v>
      </c>
      <c r="U13" s="24">
        <f>COS(PI()*(F12-F14+(G12-G14)/60)/180)</f>
        <v>0.99999999756306068</v>
      </c>
    </row>
    <row r="14" spans="2:35" s="25" customFormat="1" ht="15">
      <c r="B14" s="112">
        <v>5</v>
      </c>
      <c r="C14" s="72" t="s">
        <v>28</v>
      </c>
      <c r="D14" s="72">
        <v>68</v>
      </c>
      <c r="E14" s="73">
        <v>43.8</v>
      </c>
      <c r="F14" s="72">
        <v>52</v>
      </c>
      <c r="G14" s="73">
        <v>51.24</v>
      </c>
      <c r="H14" s="74">
        <v>140</v>
      </c>
      <c r="I14" s="18"/>
      <c r="J14" s="18"/>
      <c r="K14" s="19">
        <f>J13+K12</f>
        <v>2.0582495200260915</v>
      </c>
      <c r="L14" s="20"/>
      <c r="M14" s="18"/>
      <c r="N14" s="18"/>
      <c r="O14" s="19">
        <f>N13+O12</f>
        <v>2.0994145104266133</v>
      </c>
      <c r="P14" s="21"/>
      <c r="Q14" s="96"/>
      <c r="R14" s="61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0.33474151418901393</v>
      </c>
      <c r="J15" s="19">
        <f>I15*1.852</f>
        <v>0.61994128427805384</v>
      </c>
      <c r="K15" s="18"/>
      <c r="L15" s="78">
        <v>2</v>
      </c>
      <c r="M15" s="19">
        <f>SUM((I15/100)*(100+L15))</f>
        <v>0.3414363444727942</v>
      </c>
      <c r="N15" s="19">
        <f>M15*1.852</f>
        <v>0.63234010996361489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0.86842241873948556</v>
      </c>
      <c r="T15" s="24">
        <f>(COS(PI()*(D14+E14/60)/180))*(COS(PI()*(D16+E16/60)/180))</f>
        <v>0.13157757956819546</v>
      </c>
      <c r="U15" s="24">
        <f>COS(PI()*(F14-F16+(G14-G16)/60)/180)</f>
        <v>0.99999997683215303</v>
      </c>
    </row>
    <row r="16" spans="2:35" s="25" customFormat="1" ht="15">
      <c r="B16" s="112">
        <v>6</v>
      </c>
      <c r="C16" s="72" t="s">
        <v>29</v>
      </c>
      <c r="D16" s="72">
        <v>68</v>
      </c>
      <c r="E16" s="73">
        <v>44</v>
      </c>
      <c r="F16" s="72">
        <v>52</v>
      </c>
      <c r="G16" s="73">
        <v>50.5</v>
      </c>
      <c r="H16" s="74">
        <v>110</v>
      </c>
      <c r="I16" s="18"/>
      <c r="J16" s="18"/>
      <c r="K16" s="19">
        <f>J15+K14</f>
        <v>2.6781908043041454</v>
      </c>
      <c r="L16" s="20"/>
      <c r="M16" s="18"/>
      <c r="N16" s="18"/>
      <c r="O16" s="19">
        <f>N15+O14</f>
        <v>2.7317546203902281</v>
      </c>
      <c r="P16" s="21"/>
      <c r="Q16" s="96"/>
      <c r="R16" s="61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1.1986871633759557</v>
      </c>
      <c r="J17" s="19">
        <f>I17*1.852</f>
        <v>2.2199686265722702</v>
      </c>
      <c r="K17" s="18"/>
      <c r="L17" s="78">
        <v>2</v>
      </c>
      <c r="M17" s="19">
        <f>SUM((I17/100)*(100+L17))</f>
        <v>1.2226609066434748</v>
      </c>
      <c r="N17" s="19">
        <f>M17*1.852</f>
        <v>2.2643679991037153</v>
      </c>
      <c r="O17" s="18"/>
      <c r="P17" s="79" t="s">
        <v>22</v>
      </c>
      <c r="Q17" s="96" t="s">
        <v>23</v>
      </c>
      <c r="R17" s="52"/>
      <c r="S17" s="24">
        <f>(SIN(PI()*(D16+E16/60)/180))*(SIN(PI()*(D18+E18/60)/180))</f>
        <v>0.868471578393052</v>
      </c>
      <c r="T17" s="24">
        <f>(COS(PI()*(D16+E16/60)/180))*(COS(PI()*(D18+E18/60)/180))</f>
        <v>0.13152841779923022</v>
      </c>
      <c r="U17" s="24">
        <f>COS(PI()*(F16-F18+(G16-G18)/60)/180)</f>
        <v>0.99999956676636759</v>
      </c>
    </row>
    <row r="18" spans="2:21" s="23" customFormat="1" ht="15">
      <c r="B18" s="112">
        <v>7</v>
      </c>
      <c r="C18" s="72" t="s">
        <v>30</v>
      </c>
      <c r="D18" s="72">
        <v>68</v>
      </c>
      <c r="E18" s="73">
        <v>44.3</v>
      </c>
      <c r="F18" s="72">
        <v>52</v>
      </c>
      <c r="G18" s="73">
        <v>47.3</v>
      </c>
      <c r="H18" s="74">
        <v>70</v>
      </c>
      <c r="I18" s="18"/>
      <c r="J18" s="18"/>
      <c r="K18" s="19">
        <f>J17+K16</f>
        <v>4.8981594308764151</v>
      </c>
      <c r="L18" s="20"/>
      <c r="M18" s="18"/>
      <c r="N18" s="18"/>
      <c r="O18" s="19">
        <f>N17+O16</f>
        <v>4.9961226194939439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0.44327219734508094</v>
      </c>
      <c r="J19" s="19">
        <f>I19*1.852</f>
        <v>0.82094010948308993</v>
      </c>
      <c r="K19" s="18"/>
      <c r="L19" s="78">
        <v>2</v>
      </c>
      <c r="M19" s="19">
        <f>SUM((I19/100)*(100+L19))</f>
        <v>0.45213764129198253</v>
      </c>
      <c r="N19" s="19">
        <f>M19*1.852</f>
        <v>0.83735891167275167</v>
      </c>
      <c r="O19" s="18"/>
      <c r="P19" s="79" t="s">
        <v>22</v>
      </c>
      <c r="Q19" s="96" t="s">
        <v>23</v>
      </c>
      <c r="R19" s="52"/>
      <c r="S19" s="24">
        <f>(SIN(PI()*(D18+E18/60)/180))*(SIN(PI()*(D20+E20/60)/180))</f>
        <v>0.86853056095755055</v>
      </c>
      <c r="T19" s="24">
        <f>(COS(PI()*(D18+E18/60)/180))*(COS(PI()*(D20+E20/60)/180))</f>
        <v>0.13146943523473173</v>
      </c>
      <c r="U19" s="24">
        <f>COS(PI()*(F18-F20+(G18-G20)/60)/180)</f>
        <v>0.99999996573054051</v>
      </c>
    </row>
    <row r="20" spans="2:21" s="23" customFormat="1" ht="15">
      <c r="B20" s="112">
        <v>8</v>
      </c>
      <c r="C20" s="72" t="s">
        <v>31</v>
      </c>
      <c r="D20" s="72">
        <v>68</v>
      </c>
      <c r="E20" s="73">
        <v>44.6</v>
      </c>
      <c r="F20" s="72">
        <v>52</v>
      </c>
      <c r="G20" s="73">
        <v>46.4</v>
      </c>
      <c r="H20" s="74">
        <v>60</v>
      </c>
      <c r="I20" s="18"/>
      <c r="J20" s="18"/>
      <c r="K20" s="19">
        <f>J19+K18</f>
        <v>5.7190995403595046</v>
      </c>
      <c r="L20" s="20"/>
      <c r="M20" s="18"/>
      <c r="N20" s="18"/>
      <c r="O20" s="19">
        <f>N19+O18</f>
        <v>5.8334815311666954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0.41402933491784261</v>
      </c>
      <c r="J21" s="19">
        <f>I21*1.852</f>
        <v>0.76678232826784454</v>
      </c>
      <c r="K21" s="18"/>
      <c r="L21" s="78">
        <v>2</v>
      </c>
      <c r="M21" s="19">
        <f>SUM((I21/100)*(100+L21))</f>
        <v>0.42230992161619951</v>
      </c>
      <c r="N21" s="19">
        <f>M21*1.852</f>
        <v>0.78211797483320156</v>
      </c>
      <c r="O21" s="18"/>
      <c r="P21" s="79" t="s">
        <v>22</v>
      </c>
      <c r="Q21" s="96" t="s">
        <v>23</v>
      </c>
      <c r="R21" s="52"/>
      <c r="S21" s="24">
        <f>(SIN(PI()*(D20+E20/60)/180))*(SIN(PI()*(D22+E22/60)/180))</f>
        <v>0.86857970557692832</v>
      </c>
      <c r="T21" s="24">
        <f>(COS(PI()*(D20+E20/60)/180))*(COS(PI()*(D22+E22/60)/180))</f>
        <v>0.13142029273075276</v>
      </c>
      <c r="U21" s="24">
        <f>COS(PI()*(F20-F22+(G20-G22)/60)/180)</f>
        <v>0.99999995769202532</v>
      </c>
    </row>
    <row r="22" spans="2:21" s="23" customFormat="1" ht="15">
      <c r="B22" s="112">
        <v>9</v>
      </c>
      <c r="C22" s="72" t="s">
        <v>32</v>
      </c>
      <c r="D22" s="72">
        <v>68</v>
      </c>
      <c r="E22" s="73">
        <v>44.8</v>
      </c>
      <c r="F22" s="72">
        <v>52</v>
      </c>
      <c r="G22" s="73">
        <v>45.4</v>
      </c>
      <c r="H22" s="74">
        <v>70</v>
      </c>
      <c r="I22" s="18"/>
      <c r="J22" s="18"/>
      <c r="K22" s="19">
        <f>J21+K20</f>
        <v>6.4858818686273487</v>
      </c>
      <c r="L22" s="20"/>
      <c r="M22" s="18"/>
      <c r="N22" s="18"/>
      <c r="O22" s="19">
        <f>N21+O20</f>
        <v>6.6155995059998967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0.19553825270617933</v>
      </c>
      <c r="J23" s="19">
        <f>I23*1.852</f>
        <v>0.36213684401184415</v>
      </c>
      <c r="K23" s="18"/>
      <c r="L23" s="78">
        <v>2</v>
      </c>
      <c r="M23" s="19">
        <f>SUM((I23/100)*(100+L23))</f>
        <v>0.19944901776030294</v>
      </c>
      <c r="N23" s="19">
        <f>M23*1.852</f>
        <v>0.36937958089208106</v>
      </c>
      <c r="O23" s="18"/>
      <c r="P23" s="79" t="s">
        <v>22</v>
      </c>
      <c r="Q23" s="96" t="s">
        <v>23</v>
      </c>
      <c r="R23" s="52"/>
      <c r="S23" s="24">
        <f>(SIN(PI()*(D22+E22/60)/180))*(SIN(PI()*(D24+E24/60)/180))</f>
        <v>0.86861852351966506</v>
      </c>
      <c r="T23" s="24">
        <f>(COS(PI()*(D22+E22/60)/180))*(COS(PI()*(D24+E24/60)/180))</f>
        <v>0.13138147487157428</v>
      </c>
      <c r="U23" s="24">
        <f>COS(PI()*(F22-F24+(G22-G24)/60)/180)</f>
        <v>0.99999999993230726</v>
      </c>
    </row>
    <row r="24" spans="2:21" s="23" customFormat="1" ht="15">
      <c r="B24" s="112">
        <v>10</v>
      </c>
      <c r="C24" s="72" t="s">
        <v>33</v>
      </c>
      <c r="D24" s="72">
        <v>68</v>
      </c>
      <c r="E24" s="73">
        <v>44.994999999999997</v>
      </c>
      <c r="F24" s="72">
        <v>52</v>
      </c>
      <c r="G24" s="73">
        <v>45.36</v>
      </c>
      <c r="H24" s="74">
        <v>50</v>
      </c>
      <c r="I24" s="18"/>
      <c r="J24" s="18"/>
      <c r="K24" s="19">
        <f>J23+K22</f>
        <v>6.8480187126391927</v>
      </c>
      <c r="L24" s="20"/>
      <c r="M24" s="18"/>
      <c r="N24" s="18"/>
      <c r="O24" s="19">
        <f>N23+O22</f>
        <v>6.9849790868919781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7.212932617308479E-2</v>
      </c>
      <c r="J25" s="19">
        <f>I25*1.852</f>
        <v>0.13358351207255303</v>
      </c>
      <c r="K25" s="18"/>
      <c r="L25" s="78">
        <v>2</v>
      </c>
      <c r="M25" s="19">
        <f>SUM((I25/100)*(100+L25))</f>
        <v>7.357191269654649E-2</v>
      </c>
      <c r="N25" s="19">
        <f>M25*1.852</f>
        <v>0.1362551823140041</v>
      </c>
      <c r="O25" s="18"/>
      <c r="P25" s="79" t="s">
        <v>22</v>
      </c>
      <c r="Q25" s="96" t="s">
        <v>23</v>
      </c>
      <c r="R25" s="52"/>
      <c r="S25" s="24">
        <f>(SIN(PI()*(D24+E24/60)/180))*(SIN(PI()*(D26+E26/60)/180))</f>
        <v>0.86864456388201883</v>
      </c>
      <c r="T25" s="24">
        <f>(COS(PI()*(D24+E24/60)/180))*(COS(PI()*(D26+E26/60)/180))</f>
        <v>0.1313554359106722</v>
      </c>
      <c r="U25" s="24">
        <f>COS(PI()*(F24-F26+(G24-G26)/60)/180)</f>
        <v>0.99999999990252242</v>
      </c>
    </row>
    <row r="26" spans="2:21" s="23" customFormat="1" ht="15">
      <c r="B26" s="112">
        <v>11</v>
      </c>
      <c r="C26" s="72" t="s">
        <v>34</v>
      </c>
      <c r="D26" s="72">
        <v>68</v>
      </c>
      <c r="E26" s="73">
        <v>45.064999999999998</v>
      </c>
      <c r="F26" s="72">
        <v>52</v>
      </c>
      <c r="G26" s="73">
        <v>45.311999999999998</v>
      </c>
      <c r="H26" s="74">
        <v>50</v>
      </c>
      <c r="I26" s="18"/>
      <c r="J26" s="18"/>
      <c r="K26" s="19">
        <f>J25+K24</f>
        <v>6.9816022247117457</v>
      </c>
      <c r="L26" s="20"/>
      <c r="M26" s="18"/>
      <c r="N26" s="18"/>
      <c r="O26" s="19">
        <f>N25+O24</f>
        <v>7.1212342692059822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7.3701910992373582E-2</v>
      </c>
      <c r="J27" s="19">
        <f>I27*1.852</f>
        <v>0.13649593915787589</v>
      </c>
      <c r="K27" s="18"/>
      <c r="L27" s="78">
        <v>2</v>
      </c>
      <c r="M27" s="19">
        <f>SUM((I27/100)*(100+L27))</f>
        <v>7.5175949212221052E-2</v>
      </c>
      <c r="N27" s="19">
        <f>M27*1.852</f>
        <v>0.1392258579410334</v>
      </c>
      <c r="O27" s="18"/>
      <c r="P27" s="79" t="s">
        <v>22</v>
      </c>
      <c r="Q27" s="96" t="s">
        <v>23</v>
      </c>
      <c r="R27" s="52"/>
      <c r="S27" s="24">
        <f>(SIN(PI()*(D26+E26/60)/180))*(SIN(PI()*(D28+E28/60)/180))</f>
        <v>0.86865861455397708</v>
      </c>
      <c r="T27" s="24">
        <f>(COS(PI()*(D26+E26/60)/180))*(COS(PI()*(D28+E28/60)/180))</f>
        <v>0.13134138522056377</v>
      </c>
      <c r="U27" s="24">
        <f>COS(PI()*(F26-F28+(G26-G28)/60)/180)</f>
        <v>0.99999999996683053</v>
      </c>
    </row>
    <row r="28" spans="2:21" s="23" customFormat="1" ht="15">
      <c r="B28" s="112">
        <v>12</v>
      </c>
      <c r="C28" s="72" t="s">
        <v>35</v>
      </c>
      <c r="D28" s="72">
        <v>68</v>
      </c>
      <c r="E28" s="73">
        <v>45.137999999999998</v>
      </c>
      <c r="F28" s="72">
        <v>52</v>
      </c>
      <c r="G28" s="73">
        <v>45.283999999999999</v>
      </c>
      <c r="H28" s="74">
        <v>100</v>
      </c>
      <c r="I28" s="18"/>
      <c r="J28" s="18"/>
      <c r="K28" s="19">
        <f>J27+K26</f>
        <v>7.1180981638696217</v>
      </c>
      <c r="L28" s="20"/>
      <c r="M28" s="18"/>
      <c r="N28" s="18"/>
      <c r="O28" s="19">
        <f>N27+O26</f>
        <v>7.2604601271470157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0.16223328382858088</v>
      </c>
      <c r="J29" s="19">
        <f>I29*1.852</f>
        <v>0.3004560416505318</v>
      </c>
      <c r="K29" s="18"/>
      <c r="L29" s="78">
        <v>2</v>
      </c>
      <c r="M29" s="19">
        <f>SUM((I29/100)*(100+L29))</f>
        <v>0.16547794950515249</v>
      </c>
      <c r="N29" s="19">
        <f>M29*1.852</f>
        <v>0.30646516248354244</v>
      </c>
      <c r="O29" s="18"/>
      <c r="P29" s="79" t="s">
        <v>22</v>
      </c>
      <c r="Q29" s="96" t="s">
        <v>23</v>
      </c>
      <c r="R29" s="52"/>
      <c r="S29" s="24">
        <f>(SIN(PI()*(D28+E28/60)/180))*(SIN(PI()*(D30+E30/60)/180))</f>
        <v>0.86868170300605063</v>
      </c>
      <c r="T29" s="24">
        <f>(COS(PI()*(D28+E28/60)/180))*(COS(PI()*(D30+E30/60)/180))</f>
        <v>0.13131829588361887</v>
      </c>
      <c r="U29" s="24">
        <f>COS(PI()*(F28-F30+(G28-G30)/60)/180)</f>
        <v>0.9999999999756306</v>
      </c>
    </row>
    <row r="30" spans="2:21" s="23" customFormat="1" ht="15">
      <c r="B30" s="112">
        <v>13</v>
      </c>
      <c r="C30" s="72" t="s">
        <v>36</v>
      </c>
      <c r="D30" s="72">
        <v>68</v>
      </c>
      <c r="E30" s="73">
        <v>45.3</v>
      </c>
      <c r="F30" s="72">
        <v>52</v>
      </c>
      <c r="G30" s="73">
        <v>45.26</v>
      </c>
      <c r="H30" s="74">
        <v>130</v>
      </c>
      <c r="I30" s="18"/>
      <c r="J30" s="18"/>
      <c r="K30" s="19">
        <f>J29+K28</f>
        <v>7.4185542055201532</v>
      </c>
      <c r="L30" s="20"/>
      <c r="M30" s="18"/>
      <c r="N30" s="18"/>
      <c r="O30" s="19">
        <f>N29+O28</f>
        <v>7.5669252896305581</v>
      </c>
      <c r="P30" s="21"/>
      <c r="Q30" s="96" t="s">
        <v>23</v>
      </c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f>(180/PI())*(60*ATAN((SQRT(1-(S31+(T31*U31))^2))/(S31+(T31*U31))))</f>
        <v>0.3847365467601751</v>
      </c>
      <c r="J31" s="19">
        <f>I31*1.852</f>
        <v>0.7125320845998443</v>
      </c>
      <c r="K31" s="18"/>
      <c r="L31" s="78">
        <v>2</v>
      </c>
      <c r="M31" s="19">
        <f>SUM((I31/100)*(100+L31))</f>
        <v>0.39243127769537861</v>
      </c>
      <c r="N31" s="19">
        <f>M31*1.852</f>
        <v>0.72678272629184126</v>
      </c>
      <c r="O31" s="18"/>
      <c r="P31" s="79" t="s">
        <v>22</v>
      </c>
      <c r="Q31" s="96" t="s">
        <v>23</v>
      </c>
      <c r="R31" s="52"/>
      <c r="S31" s="24">
        <f>(SIN(PI()*(D30+E30/60)/180))*(SIN(PI()*(D32+E32/60)/180))</f>
        <v>0.86873150823705114</v>
      </c>
      <c r="T31" s="24">
        <f>(COS(PI()*(D30+E30/60)/180))*(COS(PI()*(D32+E32/60)/180))</f>
        <v>0.13126848672724209</v>
      </c>
      <c r="U31" s="24">
        <f>COS(PI()*(F30-F32+(G30-G32)/60)/180)</f>
        <v>0.99999999065416834</v>
      </c>
    </row>
    <row r="32" spans="2:21" s="23" customFormat="1" ht="15">
      <c r="B32" s="112">
        <v>14</v>
      </c>
      <c r="C32" s="72" t="s">
        <v>37</v>
      </c>
      <c r="D32" s="72">
        <v>68</v>
      </c>
      <c r="E32" s="73">
        <v>45.645000000000003</v>
      </c>
      <c r="F32" s="72">
        <v>52</v>
      </c>
      <c r="G32" s="73">
        <v>45.73</v>
      </c>
      <c r="H32" s="74">
        <v>200</v>
      </c>
      <c r="I32" s="18"/>
      <c r="J32" s="18"/>
      <c r="K32" s="19">
        <f>J31+K30</f>
        <v>8.1310862901199972</v>
      </c>
      <c r="L32" s="20"/>
      <c r="M32" s="18"/>
      <c r="N32" s="18"/>
      <c r="O32" s="19">
        <f>N31+O30</f>
        <v>8.2937080159223999</v>
      </c>
      <c r="P32" s="21"/>
      <c r="Q32" s="96"/>
      <c r="R32" s="52"/>
    </row>
    <row r="33" spans="2:21" s="23" customFormat="1" ht="15">
      <c r="B33" s="112"/>
      <c r="C33" s="75"/>
      <c r="D33" s="75"/>
      <c r="E33" s="76"/>
      <c r="F33" s="75"/>
      <c r="G33" s="76"/>
      <c r="H33" s="77"/>
      <c r="I33" s="19">
        <f>(180/PI())*(60*ATAN((SQRT(1-(S33+(T33*U33))^2))/(S33+(T33*U33))))</f>
        <v>0.46394700184000254</v>
      </c>
      <c r="J33" s="19">
        <f>I33*1.852</f>
        <v>0.85922984740768471</v>
      </c>
      <c r="K33" s="18"/>
      <c r="L33" s="78">
        <v>2</v>
      </c>
      <c r="M33" s="19">
        <f>SUM((I33/100)*(100+L33))</f>
        <v>0.47322594187680256</v>
      </c>
      <c r="N33" s="19">
        <f>M33*1.852</f>
        <v>0.87641444435583837</v>
      </c>
      <c r="O33" s="18"/>
      <c r="P33" s="79" t="s">
        <v>22</v>
      </c>
      <c r="Q33" s="96" t="s">
        <v>23</v>
      </c>
      <c r="R33" s="52"/>
      <c r="S33" s="24">
        <f>(SIN(PI()*(D32+E32/60)/180))*(SIN(PI()*(D34+E34/60)/180))</f>
        <v>0.86879044244205639</v>
      </c>
      <c r="T33" s="24">
        <f>(COS(PI()*(D32+E32/60)/180))*(COS(PI()*(D34+E34/60)/180))</f>
        <v>0.13120955480686744</v>
      </c>
      <c r="U33" s="24">
        <f>COS(PI()*(F32-F34+(G32-G34)/60)/180)</f>
        <v>0.99999995156159982</v>
      </c>
    </row>
    <row r="34" spans="2:21" s="23" customFormat="1" ht="15">
      <c r="B34" s="112">
        <v>15</v>
      </c>
      <c r="C34" s="72" t="s">
        <v>38</v>
      </c>
      <c r="D34" s="72">
        <v>68</v>
      </c>
      <c r="E34" s="73">
        <v>45.9</v>
      </c>
      <c r="F34" s="72">
        <v>52</v>
      </c>
      <c r="G34" s="73">
        <v>46.8</v>
      </c>
      <c r="H34" s="74">
        <v>155</v>
      </c>
      <c r="I34" s="18"/>
      <c r="J34" s="18"/>
      <c r="K34" s="19">
        <f>J33+K32</f>
        <v>8.9903161375276817</v>
      </c>
      <c r="L34" s="20"/>
      <c r="M34" s="18"/>
      <c r="N34" s="18"/>
      <c r="O34" s="19">
        <f>N33+O32</f>
        <v>9.1701224602782379</v>
      </c>
      <c r="P34" s="21"/>
      <c r="Q34" s="96"/>
      <c r="R34" s="52"/>
    </row>
    <row r="35" spans="2:21" s="23" customFormat="1" ht="15">
      <c r="B35" s="112"/>
      <c r="C35" s="75"/>
      <c r="D35" s="75"/>
      <c r="E35" s="76"/>
      <c r="F35" s="75"/>
      <c r="G35" s="76"/>
      <c r="H35" s="77"/>
      <c r="I35" s="19">
        <f>(180/PI())*(60*ATAN((SQRT(1-(S35+(T35*U35))^2))/(S35+(T35*U35))))</f>
        <v>1.090304672087256</v>
      </c>
      <c r="J35" s="19">
        <f>I35*1.852</f>
        <v>2.0192442527055983</v>
      </c>
      <c r="K35" s="18"/>
      <c r="L35" s="78">
        <v>2</v>
      </c>
      <c r="M35" s="19">
        <f>SUM((I35/100)*(100+L35))</f>
        <v>1.1121107655290012</v>
      </c>
      <c r="N35" s="19">
        <f>M35*1.852</f>
        <v>2.0596291377597105</v>
      </c>
      <c r="O35" s="18"/>
      <c r="P35" s="79" t="s">
        <v>22</v>
      </c>
      <c r="Q35" s="96" t="s">
        <v>23</v>
      </c>
      <c r="R35" s="52"/>
      <c r="S35" s="24">
        <f>(SIN(PI()*(D34+E34/60)/180))*(SIN(PI()*(D36+E36/60)/180))</f>
        <v>0.86891365466063375</v>
      </c>
      <c r="T35" s="24">
        <f>(COS(PI()*(D34+E34/60)/180))*(COS(PI()*(D36+E36/60)/180))</f>
        <v>0.13108630303139152</v>
      </c>
      <c r="U35" s="24">
        <f>COS(PI()*(F34-F36+(G34-G36)/60)/180)</f>
        <v>0.99999993907651663</v>
      </c>
    </row>
    <row r="36" spans="2:21" s="23" customFormat="1" ht="15">
      <c r="B36" s="112">
        <v>16</v>
      </c>
      <c r="C36" s="72" t="s">
        <v>39</v>
      </c>
      <c r="D36" s="72">
        <v>68</v>
      </c>
      <c r="E36" s="73">
        <v>46.9</v>
      </c>
      <c r="F36" s="72">
        <v>52</v>
      </c>
      <c r="G36" s="73">
        <v>48</v>
      </c>
      <c r="H36" s="74">
        <v>300</v>
      </c>
      <c r="I36" s="18"/>
      <c r="J36" s="18"/>
      <c r="K36" s="19">
        <f>J35+K34</f>
        <v>11.009560390233279</v>
      </c>
      <c r="L36" s="20"/>
      <c r="M36" s="18"/>
      <c r="N36" s="18"/>
      <c r="O36" s="19">
        <f>N35+O34</f>
        <v>11.229751598037948</v>
      </c>
      <c r="P36" s="21"/>
      <c r="Q36" s="96" t="s">
        <v>40</v>
      </c>
      <c r="R36" s="52"/>
    </row>
    <row r="37" spans="2:21" s="23" customFormat="1" ht="15">
      <c r="B37" s="112"/>
      <c r="C37" s="75"/>
      <c r="D37" s="75"/>
      <c r="E37" s="76"/>
      <c r="F37" s="75"/>
      <c r="G37" s="76"/>
      <c r="H37" s="77"/>
      <c r="I37" s="19">
        <f>(180/PI())*(60*ATAN((SQRT(1-(S37+(T37*U37))^2))/(S37+(T37*U37))))</f>
        <v>1.316632375616849</v>
      </c>
      <c r="J37" s="19">
        <f>I37*1.852</f>
        <v>2.4384031596424043</v>
      </c>
      <c r="K37" s="18"/>
      <c r="L37" s="78">
        <v>2</v>
      </c>
      <c r="M37" s="19">
        <f>SUM((I37/100)*(100+L37))</f>
        <v>1.3429650231291859</v>
      </c>
      <c r="N37" s="19">
        <f>M37*1.852</f>
        <v>2.4871712228352525</v>
      </c>
      <c r="O37" s="18"/>
      <c r="P37" s="79" t="s">
        <v>22</v>
      </c>
      <c r="Q37" s="96" t="s">
        <v>23</v>
      </c>
      <c r="R37" s="52"/>
      <c r="S37" s="24">
        <f>(SIN(PI()*(D36+E36/60)/180))*(SIN(PI()*(D38+E38/60)/180))</f>
        <v>0.86911974517922264</v>
      </c>
      <c r="T37" s="24">
        <f>(COS(PI()*(D36+E36/60)/180))*(COS(PI()*(D38+E38/60)/180))</f>
        <v>0.13088020362812808</v>
      </c>
      <c r="U37" s="24">
        <f>COS(PI()*(F36-F38+(G36-G38)/60)/180)</f>
        <v>0.99999983076810495</v>
      </c>
    </row>
    <row r="38" spans="2:21" s="23" customFormat="1" ht="15">
      <c r="B38" s="112">
        <v>17</v>
      </c>
      <c r="C38" s="72" t="s">
        <v>41</v>
      </c>
      <c r="D38" s="72">
        <v>68</v>
      </c>
      <c r="E38" s="73">
        <v>48</v>
      </c>
      <c r="F38" s="72">
        <v>52</v>
      </c>
      <c r="G38" s="73">
        <v>50</v>
      </c>
      <c r="H38" s="74">
        <v>410</v>
      </c>
      <c r="I38" s="18"/>
      <c r="J38" s="18"/>
      <c r="K38" s="19">
        <f>J37+K36</f>
        <v>13.447963549875684</v>
      </c>
      <c r="L38" s="20"/>
      <c r="M38" s="18"/>
      <c r="N38" s="18"/>
      <c r="O38" s="19">
        <f>N37+O36</f>
        <v>13.716922820873201</v>
      </c>
      <c r="P38" s="21"/>
      <c r="Q38" s="96"/>
      <c r="R38" s="52"/>
    </row>
    <row r="39" spans="2:21" s="23" customFormat="1" ht="15">
      <c r="B39" s="112"/>
      <c r="C39" s="75"/>
      <c r="D39" s="75"/>
      <c r="E39" s="76"/>
      <c r="F39" s="75"/>
      <c r="G39" s="76"/>
      <c r="H39" s="77"/>
      <c r="I39" s="19">
        <f>(180/PI())*(60*ATAN((SQRT(1-(S39+(T39*U39))^2))/(S39+(T39*U39))))</f>
        <v>3.614137445401207</v>
      </c>
      <c r="J39" s="19">
        <f>I39*1.852</f>
        <v>6.6933825488830356</v>
      </c>
      <c r="K39" s="18"/>
      <c r="L39" s="78">
        <v>2</v>
      </c>
      <c r="M39" s="19">
        <f>SUM((I39/100)*(100+L39))</f>
        <v>3.686420194309231</v>
      </c>
      <c r="N39" s="19">
        <f>M39*1.852</f>
        <v>6.8272501998606963</v>
      </c>
      <c r="O39" s="18"/>
      <c r="P39" s="79" t="s">
        <v>22</v>
      </c>
      <c r="Q39" s="96" t="s">
        <v>23</v>
      </c>
      <c r="R39" s="52"/>
      <c r="S39" s="24">
        <f>(SIN(PI()*(D30+E30/60)/180))*(SIN(PI()*(D40+E40/60)/180))</f>
        <v>0.868977310002916</v>
      </c>
      <c r="T39" s="24">
        <f>(COS(PI()*(D30+E30/60)/180))*(COS(PI()*(D40+E40/60)/180))</f>
        <v>0.13102234635057694</v>
      </c>
      <c r="U39" s="24">
        <f>COS(PI()*(F30-F40+(G30-G40)/60)/180)</f>
        <v>0.99999840500669079</v>
      </c>
    </row>
    <row r="40" spans="2:21" s="23" customFormat="1" ht="15">
      <c r="B40" s="112">
        <v>18</v>
      </c>
      <c r="C40" s="72" t="s">
        <v>42</v>
      </c>
      <c r="D40" s="72">
        <v>68</v>
      </c>
      <c r="E40" s="73">
        <v>48.15</v>
      </c>
      <c r="F40" s="72">
        <v>52</v>
      </c>
      <c r="G40" s="73">
        <v>51.4</v>
      </c>
      <c r="H40" s="74">
        <v>400</v>
      </c>
      <c r="I40" s="18"/>
      <c r="J40" s="18"/>
      <c r="K40" s="19">
        <f>J39+K38</f>
        <v>20.141346098758721</v>
      </c>
      <c r="L40" s="20"/>
      <c r="M40" s="18"/>
      <c r="N40" s="18"/>
      <c r="O40" s="19">
        <f>N39+O38</f>
        <v>20.544173020733897</v>
      </c>
      <c r="P40" s="21"/>
      <c r="Q40" s="96"/>
      <c r="R40" s="52"/>
    </row>
    <row r="41" spans="2:21" s="23" customFormat="1" ht="15">
      <c r="B41" s="112"/>
      <c r="C41" s="75"/>
      <c r="D41" s="75"/>
      <c r="E41" s="76"/>
      <c r="F41" s="75"/>
      <c r="G41" s="76"/>
      <c r="H41" s="77"/>
      <c r="I41" s="19">
        <f>(180/PI())*(60*ATAN((SQRT(1-(S41+(T41*U41))^2))/(S41+(T41*U41))))</f>
        <v>5.7382126563812825</v>
      </c>
      <c r="J41" s="19">
        <f>I41*1.852</f>
        <v>10.627169839618135</v>
      </c>
      <c r="K41" s="18"/>
      <c r="L41" s="78">
        <v>2</v>
      </c>
      <c r="M41" s="19">
        <f>SUM((I41/100)*(100+L41))</f>
        <v>5.8529769095089081</v>
      </c>
      <c r="N41" s="19">
        <f>M41*1.852</f>
        <v>10.839713236410498</v>
      </c>
      <c r="O41" s="18"/>
      <c r="P41" s="79" t="s">
        <v>22</v>
      </c>
      <c r="Q41" s="96" t="s">
        <v>23</v>
      </c>
      <c r="R41" s="52"/>
      <c r="S41" s="24">
        <f>(SIN(PI()*(D12+E12/60)/180))*(SIN(PI()*(D42+E42/60)/180))</f>
        <v>0.86885419424804988</v>
      </c>
      <c r="T41" s="24">
        <f>(COS(PI()*(D12+E12/60)/180))*(COS(PI()*(D42+E42/60)/180))</f>
        <v>0.13114466174452513</v>
      </c>
      <c r="U41" s="24">
        <f>COS(PI()*(F12-F42+(G12-G42)/60)/180)</f>
        <v>0.99999810079560469</v>
      </c>
    </row>
    <row r="42" spans="2:21" s="23" customFormat="1" ht="15">
      <c r="B42" s="112">
        <v>19</v>
      </c>
      <c r="C42" s="72" t="s">
        <v>43</v>
      </c>
      <c r="D42" s="72">
        <v>68</v>
      </c>
      <c r="E42" s="73">
        <v>48.7</v>
      </c>
      <c r="F42" s="72">
        <v>52</v>
      </c>
      <c r="G42" s="73">
        <v>57.7</v>
      </c>
      <c r="H42" s="74">
        <v>685</v>
      </c>
      <c r="I42" s="18"/>
      <c r="J42" s="18"/>
      <c r="K42" s="19">
        <f>J41+K40</f>
        <v>30.768515938376858</v>
      </c>
      <c r="L42" s="20"/>
      <c r="M42" s="18"/>
      <c r="N42" s="18"/>
      <c r="O42" s="19">
        <f>N41+O40</f>
        <v>31.383886257144397</v>
      </c>
      <c r="P42" s="21"/>
      <c r="Q42" s="96"/>
      <c r="R42" s="52"/>
    </row>
    <row r="43" spans="2:21" s="23" customFormat="1" ht="15">
      <c r="B43" s="112"/>
      <c r="C43" s="75"/>
      <c r="D43" s="75"/>
      <c r="E43" s="76"/>
      <c r="F43" s="75"/>
      <c r="G43" s="76"/>
      <c r="H43" s="77"/>
      <c r="I43" s="19">
        <f>(180/PI())*(60*ATAN((SQRT(1-(S43+(T43*U43))^2))/(S43+(T43*U43))))</f>
        <v>0.83726195098000022</v>
      </c>
      <c r="J43" s="19">
        <f>I43*1.852</f>
        <v>1.5506091332149605</v>
      </c>
      <c r="K43" s="18"/>
      <c r="L43" s="78">
        <v>2</v>
      </c>
      <c r="M43" s="19">
        <f>SUM((I43/100)*(100+L43))</f>
        <v>0.85400718999960024</v>
      </c>
      <c r="N43" s="19">
        <f>M43*1.852</f>
        <v>1.5816213158792598</v>
      </c>
      <c r="O43" s="18"/>
      <c r="P43" s="79" t="s">
        <v>22</v>
      </c>
      <c r="Q43" s="96" t="s">
        <v>23</v>
      </c>
      <c r="R43" s="52"/>
      <c r="S43" s="24">
        <f>(SIN(PI()*(D42+E42/60)/180))*(SIN(PI()*(D44+E44/60)/180))</f>
        <v>0.86937474490908317</v>
      </c>
      <c r="T43" s="24">
        <f>(COS(PI()*(D42+E42/60)/180))*(COS(PI()*(D44+E44/60)/180))</f>
        <v>0.13062525466783703</v>
      </c>
      <c r="U43" s="24">
        <f>COS(PI()*(F42-F44+(G42-G44)/60)/180)</f>
        <v>0.99999977619082081</v>
      </c>
    </row>
    <row r="44" spans="2:21" s="23" customFormat="1" ht="15">
      <c r="B44" s="112">
        <v>20</v>
      </c>
      <c r="C44" s="72" t="s">
        <v>44</v>
      </c>
      <c r="D44" s="72">
        <v>68</v>
      </c>
      <c r="E44" s="73">
        <v>48.8</v>
      </c>
      <c r="F44" s="72">
        <v>53</v>
      </c>
      <c r="G44" s="73">
        <v>0</v>
      </c>
      <c r="H44" s="74">
        <v>600</v>
      </c>
      <c r="I44" s="18"/>
      <c r="J44" s="18"/>
      <c r="K44" s="19">
        <f>J43+K42</f>
        <v>32.31912507159182</v>
      </c>
      <c r="L44" s="20"/>
      <c r="M44" s="18"/>
      <c r="N44" s="18"/>
      <c r="O44" s="19">
        <f>N43+O42</f>
        <v>32.965507573023658</v>
      </c>
      <c r="P44" s="21"/>
      <c r="Q44" s="96"/>
      <c r="R44" s="52"/>
    </row>
    <row r="45" spans="2:21" s="23" customFormat="1" ht="15">
      <c r="B45" s="112"/>
      <c r="C45" s="75"/>
      <c r="D45" s="75"/>
      <c r="E45" s="76"/>
      <c r="F45" s="75"/>
      <c r="G45" s="76"/>
      <c r="H45" s="77"/>
      <c r="I45" s="19">
        <f>(180/PI())*(60*ATAN((SQRT(1-(S45+(T45*U45))^2))/(S45+(T45*U45))))</f>
        <v>3.2890551280283065</v>
      </c>
      <c r="J45" s="19">
        <f>I45*1.852</f>
        <v>6.0913300971084237</v>
      </c>
      <c r="K45" s="18"/>
      <c r="L45" s="78">
        <v>2</v>
      </c>
      <c r="M45" s="19">
        <f>SUM((I45/100)*(100+L45))</f>
        <v>3.3548362305888726</v>
      </c>
      <c r="N45" s="19">
        <f>M45*1.852</f>
        <v>6.2131566990505922</v>
      </c>
      <c r="O45" s="18"/>
      <c r="P45" s="79" t="s">
        <v>22</v>
      </c>
      <c r="Q45" s="96" t="s">
        <v>23</v>
      </c>
      <c r="R45" s="52"/>
      <c r="S45" s="24">
        <f>(SIN(PI()*(D42+E42/60)/180))*(SIN(PI()*(D46+E46/60)/180))</f>
        <v>0.86936494232098427</v>
      </c>
      <c r="T45" s="24">
        <f>(COS(PI()*(D42+E42/60)/180))*(COS(PI()*(D46+E46/60)/180))</f>
        <v>0.13063505767901568</v>
      </c>
      <c r="U45" s="24">
        <f>COS(PI()*(F42-F46+(G42-G46)/60)/180)</f>
        <v>0.99999649647863853</v>
      </c>
    </row>
    <row r="46" spans="2:21" s="23" customFormat="1" ht="15.75" thickBot="1">
      <c r="B46" s="113">
        <v>21</v>
      </c>
      <c r="C46" s="22" t="s">
        <v>45</v>
      </c>
      <c r="D46" s="72">
        <v>68</v>
      </c>
      <c r="E46" s="63">
        <v>48.7</v>
      </c>
      <c r="F46" s="64">
        <v>53</v>
      </c>
      <c r="G46" s="63">
        <v>6.8</v>
      </c>
      <c r="H46" s="65">
        <v>700</v>
      </c>
      <c r="I46" s="66"/>
      <c r="J46" s="67"/>
      <c r="K46" s="19">
        <f>J45+K44</f>
        <v>38.410455168700246</v>
      </c>
      <c r="L46" s="20"/>
      <c r="M46" s="66"/>
      <c r="N46" s="67"/>
      <c r="O46" s="19">
        <f>N45+O44</f>
        <v>39.178664272074251</v>
      </c>
      <c r="P46" s="21"/>
      <c r="Q46" s="166"/>
      <c r="R46" s="52"/>
    </row>
    <row r="47" spans="2:21" s="23" customFormat="1" ht="15">
      <c r="B47" s="112"/>
      <c r="C47" s="75"/>
      <c r="D47" s="75"/>
      <c r="E47" s="76"/>
      <c r="F47" s="75"/>
      <c r="G47" s="76"/>
      <c r="H47" s="77"/>
      <c r="I47" s="19">
        <f>(180/PI())*(60*ATAN((SQRT(1-(S47+(T47*U47))^2))/(S47+(T47*U47))))</f>
        <v>9.5921444872654948</v>
      </c>
      <c r="J47" s="19">
        <f>I47*1.852</f>
        <v>17.764651590415696</v>
      </c>
      <c r="K47" s="18"/>
      <c r="L47" s="78">
        <v>2</v>
      </c>
      <c r="M47" s="19">
        <f>SUM((I47/100)*(100+L47))</f>
        <v>9.7839873770108046</v>
      </c>
      <c r="N47" s="19">
        <f>M47*1.852</f>
        <v>18.119944622224011</v>
      </c>
      <c r="O47" s="18"/>
      <c r="P47" s="79" t="s">
        <v>22</v>
      </c>
      <c r="Q47" s="96" t="s">
        <v>23</v>
      </c>
      <c r="R47" s="52"/>
      <c r="S47" s="24">
        <f>(SIN(PI()*(D10+E10/60)/180))*(SIN(PI()*(D48+E48/60)/180))</f>
        <v>0.86889332892224846</v>
      </c>
      <c r="T47" s="24">
        <f>(COS(PI()*(D10+E10/60)/180))*(COS(PI()*(D48+E48/60)/180))</f>
        <v>0.13110524783781108</v>
      </c>
      <c r="U47" s="24">
        <f>COS(PI()*(F10-F48+(G10-G48)/60)/180)</f>
        <v>0.99998116412559546</v>
      </c>
    </row>
    <row r="48" spans="2:21" s="23" customFormat="1" ht="15">
      <c r="B48" s="112">
        <v>22</v>
      </c>
      <c r="C48" s="72" t="s">
        <v>46</v>
      </c>
      <c r="D48" s="72">
        <v>68</v>
      </c>
      <c r="E48" s="73">
        <v>49.2</v>
      </c>
      <c r="F48" s="72">
        <v>53</v>
      </c>
      <c r="G48" s="73">
        <v>10.8</v>
      </c>
      <c r="H48" s="74">
        <v>500</v>
      </c>
      <c r="I48" s="18"/>
      <c r="J48" s="18"/>
      <c r="K48" s="19">
        <f>J47+K46</f>
        <v>56.175106759115941</v>
      </c>
      <c r="L48" s="20"/>
      <c r="M48" s="18"/>
      <c r="N48" s="18"/>
      <c r="O48" s="19">
        <f>N47+O46</f>
        <v>57.298608894298262</v>
      </c>
      <c r="P48" s="21"/>
      <c r="Q48" s="96"/>
      <c r="R48" s="52"/>
    </row>
    <row r="49" spans="2:21" s="23" customFormat="1" ht="15">
      <c r="B49" s="112"/>
      <c r="C49" s="75"/>
      <c r="D49" s="75"/>
      <c r="E49" s="76"/>
      <c r="F49" s="75"/>
      <c r="G49" s="76"/>
      <c r="H49" s="77"/>
      <c r="I49" s="19">
        <f>(180/PI())*(60*ATAN((SQRT(1-(S49+(T49*U49))^2))/(S49+(T49*U49))))</f>
        <v>0.4695824132557414</v>
      </c>
      <c r="J49" s="19">
        <f>I49*1.852</f>
        <v>0.86966662934963312</v>
      </c>
      <c r="K49" s="18"/>
      <c r="L49" s="78">
        <v>2</v>
      </c>
      <c r="M49" s="19">
        <f>SUM((I49/100)*(100+L49))</f>
        <v>0.47897406152085625</v>
      </c>
      <c r="N49" s="19">
        <f>M49*1.852</f>
        <v>0.88705996193662584</v>
      </c>
      <c r="O49" s="18"/>
      <c r="P49" s="79" t="s">
        <v>22</v>
      </c>
      <c r="Q49" s="96" t="s">
        <v>23</v>
      </c>
      <c r="R49" s="52"/>
      <c r="S49" s="24">
        <f>(SIN(PI()*(D48+E48/60)/180))*(SIN(PI()*(D50+E50/60)/180))</f>
        <v>0.86949235243116174</v>
      </c>
      <c r="T49" s="24">
        <f>(COS(PI()*(D48+E48/60)/180))*(COS(PI()*(D50+E50/60)/180))</f>
        <v>0.13050764376112053</v>
      </c>
      <c r="U49" s="24">
        <f>COS(PI()*(F48-F50+(G48-G50)/60)/180)</f>
        <v>0.99999995769202532</v>
      </c>
    </row>
    <row r="50" spans="2:21" s="23" customFormat="1" ht="15">
      <c r="B50" s="112">
        <v>23</v>
      </c>
      <c r="C50" s="72" t="s">
        <v>47</v>
      </c>
      <c r="D50" s="72">
        <v>68</v>
      </c>
      <c r="E50" s="73">
        <v>49.5</v>
      </c>
      <c r="F50" s="72">
        <v>53</v>
      </c>
      <c r="G50" s="73">
        <v>11.8</v>
      </c>
      <c r="H50" s="74">
        <v>425</v>
      </c>
      <c r="I50" s="18"/>
      <c r="J50" s="18"/>
      <c r="K50" s="19">
        <f>J49+K48</f>
        <v>57.044773388465572</v>
      </c>
      <c r="L50" s="20"/>
      <c r="M50" s="18"/>
      <c r="N50" s="18"/>
      <c r="O50" s="19">
        <f>N49+O48</f>
        <v>58.185668856234891</v>
      </c>
      <c r="P50" s="21"/>
      <c r="Q50" s="96"/>
      <c r="R50" s="52"/>
    </row>
    <row r="51" spans="2:21" s="23" customFormat="1" ht="15">
      <c r="B51" s="112"/>
      <c r="C51" s="75"/>
      <c r="D51" s="75"/>
      <c r="E51" s="76"/>
      <c r="F51" s="75"/>
      <c r="G51" s="76"/>
      <c r="H51" s="77"/>
      <c r="I51" s="19">
        <f>(180/PI())*(60*ATAN((SQRT(1-(S51+(T51*U51))^2))/(S51+(T51*U51))))</f>
        <v>0.51547857603190539</v>
      </c>
      <c r="J51" s="19">
        <f>I51*1.852</f>
        <v>0.95466632281108887</v>
      </c>
      <c r="K51" s="18"/>
      <c r="L51" s="78">
        <v>2</v>
      </c>
      <c r="M51" s="19">
        <f>SUM((I51/100)*(100+L51))</f>
        <v>0.52578814755254344</v>
      </c>
      <c r="N51" s="19">
        <f>M51*1.852</f>
        <v>0.97375964926731051</v>
      </c>
      <c r="O51" s="18"/>
      <c r="P51" s="79" t="s">
        <v>22</v>
      </c>
      <c r="Q51" s="96" t="s">
        <v>23</v>
      </c>
      <c r="R51" s="52"/>
      <c r="S51" s="24">
        <f>(SIN(PI()*(D50+E50/60)/180))*(SIN(PI()*(D52+E52/60)/180))</f>
        <v>0.86953154719087145</v>
      </c>
      <c r="T51" s="24">
        <f>(COS(PI()*(D50+E50/60)/180))*(COS(PI()*(D52+E52/60)/180))</f>
        <v>0.1304684523860489</v>
      </c>
      <c r="U51" s="24">
        <f>COS(PI()*(F50-F52+(G50-G52)/60)/180)</f>
        <v>0.99999991707637026</v>
      </c>
    </row>
    <row r="52" spans="2:21" s="23" customFormat="1" ht="15">
      <c r="B52" s="112">
        <v>24</v>
      </c>
      <c r="C52" s="72" t="s">
        <v>48</v>
      </c>
      <c r="D52" s="72">
        <v>68</v>
      </c>
      <c r="E52" s="73">
        <v>49.6</v>
      </c>
      <c r="F52" s="72">
        <v>53</v>
      </c>
      <c r="G52" s="73">
        <v>13.2</v>
      </c>
      <c r="H52" s="74">
        <v>490</v>
      </c>
      <c r="I52" s="18"/>
      <c r="J52" s="18"/>
      <c r="K52" s="19">
        <f>J51+K50</f>
        <v>57.999439711276658</v>
      </c>
      <c r="L52" s="20"/>
      <c r="M52" s="18"/>
      <c r="N52" s="18"/>
      <c r="O52" s="19">
        <f>N51+O50</f>
        <v>59.159428505502198</v>
      </c>
      <c r="P52" s="21"/>
      <c r="Q52" s="96"/>
      <c r="R52" s="52"/>
    </row>
    <row r="53" spans="2:21" s="23" customFormat="1" ht="15">
      <c r="B53" s="112"/>
      <c r="C53" s="75"/>
      <c r="D53" s="75"/>
      <c r="E53" s="76"/>
      <c r="F53" s="75"/>
      <c r="G53" s="76"/>
      <c r="H53" s="77"/>
      <c r="I53" s="19">
        <f>(180/PI())*(60*ATAN((SQRT(1-(S53+(T53*U53))^2))/(S53+(T53*U53))))</f>
        <v>2.1166663019410645</v>
      </c>
      <c r="J53" s="19">
        <f>I53*1.852</f>
        <v>3.9200659911948517</v>
      </c>
      <c r="K53" s="18"/>
      <c r="L53" s="78">
        <v>2</v>
      </c>
      <c r="M53" s="19">
        <f>SUM((I53/100)*(100+L53))</f>
        <v>2.158999627979886</v>
      </c>
      <c r="N53" s="19">
        <f>M53*1.852</f>
        <v>3.9984673110187492</v>
      </c>
      <c r="O53" s="18"/>
      <c r="P53" s="79" t="s">
        <v>22</v>
      </c>
      <c r="Q53" s="96" t="s">
        <v>23</v>
      </c>
      <c r="R53" s="52"/>
      <c r="S53" s="24">
        <f>(SIN(PI()*(D50+E50/60)/180))*(SIN(PI()*(D54+E54/60)/180))</f>
        <v>0.86949235243116174</v>
      </c>
      <c r="T53" s="24">
        <f>(COS(PI()*(D50+E50/60)/180))*(COS(PI()*(D54+E54/60)/180))</f>
        <v>0.13050764376112053</v>
      </c>
      <c r="U53" s="24">
        <f>COS(PI()*(F50-F54+(G50-G54)/60)/180)</f>
        <v>0.99999857676005954</v>
      </c>
    </row>
    <row r="54" spans="2:21" s="23" customFormat="1" ht="15">
      <c r="B54" s="112">
        <v>25</v>
      </c>
      <c r="C54" s="72" t="s">
        <v>49</v>
      </c>
      <c r="D54" s="72">
        <v>68</v>
      </c>
      <c r="E54" s="73">
        <v>49.2</v>
      </c>
      <c r="F54" s="72">
        <v>53</v>
      </c>
      <c r="G54" s="73">
        <v>17.600000000000001</v>
      </c>
      <c r="H54" s="74">
        <v>430</v>
      </c>
      <c r="I54" s="18"/>
      <c r="J54" s="18"/>
      <c r="K54" s="19">
        <f>J53+K52</f>
        <v>61.919505702471511</v>
      </c>
      <c r="L54" s="20"/>
      <c r="M54" s="18"/>
      <c r="N54" s="18"/>
      <c r="O54" s="19">
        <f>N53+O52</f>
        <v>63.157895816520949</v>
      </c>
      <c r="P54" s="21"/>
      <c r="Q54" s="96"/>
      <c r="R54" s="52"/>
    </row>
    <row r="55" spans="2:21" s="23" customFormat="1" ht="15">
      <c r="B55" s="112"/>
      <c r="C55" s="75"/>
      <c r="D55" s="75"/>
      <c r="E55" s="76"/>
      <c r="F55" s="75"/>
      <c r="G55" s="76"/>
      <c r="H55" s="77"/>
      <c r="I55" s="19">
        <f>(180/PI())*(60*ATAN((SQRT(1-(S55+(T55*U55))^2))/(S55+(T55*U55))))</f>
        <v>4.2620473516884712</v>
      </c>
      <c r="J55" s="19">
        <f>I55*1.852</f>
        <v>7.893311695327049</v>
      </c>
      <c r="K55" s="18"/>
      <c r="L55" s="78">
        <v>2</v>
      </c>
      <c r="M55" s="19">
        <f>SUM((I55/100)*(100+L55))</f>
        <v>4.3472882987222405</v>
      </c>
      <c r="N55" s="19">
        <f>M55*1.852</f>
        <v>8.0511779292335905</v>
      </c>
      <c r="O55" s="18"/>
      <c r="P55" s="79" t="s">
        <v>22</v>
      </c>
      <c r="Q55" s="96" t="s">
        <v>23</v>
      </c>
      <c r="R55" s="52"/>
      <c r="S55" s="24">
        <f>(SIN(PI()*(D52+E52/60)/180))*(SIN(PI()*(D56+E56/60)/180))</f>
        <v>0.86954134488757306</v>
      </c>
      <c r="T55" s="24">
        <f>(COS(PI()*(D52+E52/60)/180))*(COS(PI()*(D56+E56/60)/180))</f>
        <v>0.13045865511242694</v>
      </c>
      <c r="U55" s="24">
        <f>COS(PI()*(F52-F56+(G52-G56)/60)/180)</f>
        <v>0.99999410904334907</v>
      </c>
    </row>
    <row r="56" spans="2:21" s="23" customFormat="1" ht="15">
      <c r="B56" s="112">
        <v>1</v>
      </c>
      <c r="C56" s="72" t="s">
        <v>50</v>
      </c>
      <c r="D56" s="72">
        <v>68</v>
      </c>
      <c r="E56" s="73">
        <v>49.6</v>
      </c>
      <c r="F56" s="72">
        <v>53</v>
      </c>
      <c r="G56" s="73">
        <v>25</v>
      </c>
      <c r="H56" s="74">
        <v>792</v>
      </c>
      <c r="I56" s="18"/>
      <c r="J56" s="18"/>
      <c r="K56" s="19">
        <f>J55+K54</f>
        <v>69.812817397798554</v>
      </c>
      <c r="L56" s="20"/>
      <c r="M56" s="18"/>
      <c r="N56" s="18"/>
      <c r="O56" s="19">
        <f>N55+O54</f>
        <v>71.209073745754537</v>
      </c>
      <c r="P56" s="21"/>
      <c r="Q56" s="96"/>
      <c r="R56" s="52"/>
    </row>
    <row r="57" spans="2:21" s="23" customFormat="1" ht="15">
      <c r="B57" s="112"/>
      <c r="C57" s="75"/>
      <c r="D57" s="75"/>
      <c r="E57" s="76"/>
      <c r="F57" s="75"/>
      <c r="G57" s="76"/>
      <c r="H57" s="77"/>
      <c r="I57" s="19">
        <f>(180/PI())*(60*ATAN((SQRT(1-(S57+(T57*U57))^2))/(S57+(T57*U57))))</f>
        <v>7.0119438223617516</v>
      </c>
      <c r="J57" s="19">
        <f>I57*1.852</f>
        <v>12.986119959013964</v>
      </c>
      <c r="K57" s="18"/>
      <c r="L57" s="78">
        <v>2</v>
      </c>
      <c r="M57" s="19">
        <f>SUM((I57/100)*(100+L57))</f>
        <v>7.1521826988089874</v>
      </c>
      <c r="N57" s="19">
        <f>M57*1.852</f>
        <v>13.245842358194245</v>
      </c>
      <c r="O57" s="18"/>
      <c r="P57" s="79" t="s">
        <v>22</v>
      </c>
      <c r="Q57" s="96" t="s">
        <v>23</v>
      </c>
      <c r="R57" s="52"/>
      <c r="S57" s="24">
        <f>(SIN(PI()*(D56+E56/60)/180))*(SIN(PI()*(D58+E58/60)/180))</f>
        <v>0.86919798777869661</v>
      </c>
      <c r="T57" s="24">
        <f>(COS(PI()*(D56+E56/60)/180))*(COS(PI()*(D58+E58/60)/180))</f>
        <v>0.13080149394865476</v>
      </c>
      <c r="U57" s="24">
        <f>COS(PI()*(F56-F58+(G56-G58)/60)/180)</f>
        <v>0.99998805902090893</v>
      </c>
    </row>
    <row r="58" spans="2:21" s="23" customFormat="1" ht="15">
      <c r="B58" s="112">
        <v>2</v>
      </c>
      <c r="C58" s="72" t="s">
        <v>51</v>
      </c>
      <c r="D58" s="72">
        <v>68</v>
      </c>
      <c r="E58" s="73">
        <v>46.1</v>
      </c>
      <c r="F58" s="72">
        <v>53</v>
      </c>
      <c r="G58" s="73">
        <v>41.8</v>
      </c>
      <c r="H58" s="74">
        <v>900</v>
      </c>
      <c r="I58" s="82"/>
      <c r="J58" s="82"/>
      <c r="K58" s="83">
        <f>J57+K56</f>
        <v>82.798937356812516</v>
      </c>
      <c r="L58" s="84"/>
      <c r="M58" s="82"/>
      <c r="N58" s="82"/>
      <c r="O58" s="83">
        <f>N57+O56</f>
        <v>84.45491610394879</v>
      </c>
      <c r="P58" s="85"/>
      <c r="Q58" s="97"/>
      <c r="R58" s="52"/>
    </row>
    <row r="59" spans="2:21" s="23" customFormat="1" ht="15">
      <c r="B59" s="112"/>
      <c r="C59" s="75"/>
      <c r="D59" s="75"/>
      <c r="E59" s="76"/>
      <c r="F59" s="75"/>
      <c r="G59" s="76"/>
      <c r="H59" s="77"/>
      <c r="I59" s="19">
        <f>(180/PI())*(60*ATAN((SQRT(1-(S59+(T59*U59))^2))/(S59+(T59*U59))))</f>
        <v>13.792890661673207</v>
      </c>
      <c r="J59" s="19">
        <f>I59*1.852</f>
        <v>25.54443350541878</v>
      </c>
      <c r="K59" s="18"/>
      <c r="L59" s="78">
        <v>2</v>
      </c>
      <c r="M59" s="19">
        <f>SUM((I59/100)*(100+L59))</f>
        <v>14.068748474906672</v>
      </c>
      <c r="N59" s="19">
        <f>M59*1.852</f>
        <v>26.055322175527156</v>
      </c>
      <c r="O59" s="18"/>
      <c r="P59" s="79" t="s">
        <v>22</v>
      </c>
      <c r="Q59" s="96" t="s">
        <v>23</v>
      </c>
      <c r="R59" s="52"/>
      <c r="S59" s="24">
        <f>(SIN(PI()*(D58+E58/60)/180))*(SIN(PI()*(D60+E60/60)/180))</f>
        <v>0.86766126393461473</v>
      </c>
      <c r="T59" s="24">
        <f>(COS(PI()*(D58+E58/60)/180))*(COS(PI()*(D60+E60/60)/180))</f>
        <v>0.1323325417611648</v>
      </c>
      <c r="U59" s="24">
        <f>COS(PI()*(F58-F60+(G58-G60)/60)/180)</f>
        <v>0.99998598593910326</v>
      </c>
    </row>
    <row r="60" spans="2:21" s="23" customFormat="1" ht="15">
      <c r="B60" s="112">
        <v>3</v>
      </c>
      <c r="C60" s="72" t="s">
        <v>52</v>
      </c>
      <c r="D60" s="72">
        <v>68</v>
      </c>
      <c r="E60" s="73">
        <v>34</v>
      </c>
      <c r="F60" s="72">
        <v>54</v>
      </c>
      <c r="G60" s="73">
        <v>0</v>
      </c>
      <c r="H60" s="74">
        <v>688</v>
      </c>
      <c r="I60" s="82"/>
      <c r="J60" s="82"/>
      <c r="K60" s="19">
        <f>J59+K58</f>
        <v>108.3433708622313</v>
      </c>
      <c r="L60" s="20"/>
      <c r="M60" s="18"/>
      <c r="N60" s="18"/>
      <c r="O60" s="19">
        <f>N59+O58</f>
        <v>110.51023827947594</v>
      </c>
      <c r="P60" s="85"/>
      <c r="Q60" s="97" t="s">
        <v>53</v>
      </c>
      <c r="R60" s="52"/>
    </row>
    <row r="61" spans="2:21" s="23" customFormat="1" ht="15">
      <c r="B61" s="112"/>
      <c r="C61" s="75"/>
      <c r="D61" s="75"/>
      <c r="E61" s="76"/>
      <c r="F61" s="75"/>
      <c r="G61" s="76"/>
      <c r="H61" s="77"/>
      <c r="I61" s="19">
        <f>(180/PI())*(60*ATAN((SQRT(1-(S61+(T61*U61))^2))/(S61+(T61*U61))))</f>
        <v>10.144165798663115</v>
      </c>
      <c r="J61" s="19">
        <f>I61*1.852</f>
        <v>18.786995059124092</v>
      </c>
      <c r="K61" s="18"/>
      <c r="L61" s="78">
        <v>2</v>
      </c>
      <c r="M61" s="19">
        <f>SUM((I61/100)*(100+L61))</f>
        <v>10.347049114636379</v>
      </c>
      <c r="N61" s="19">
        <f>M61*1.852</f>
        <v>19.162734960306576</v>
      </c>
      <c r="O61" s="18"/>
      <c r="P61" s="79" t="s">
        <v>22</v>
      </c>
      <c r="Q61" s="96" t="s">
        <v>23</v>
      </c>
      <c r="R61" s="52"/>
      <c r="S61" s="24">
        <f>(SIN(PI()*(D60+E60/60)/180))*(SIN(PI()*(D62+E62/60)/180))</f>
        <v>0.86560082802594207</v>
      </c>
      <c r="T61" s="24">
        <f>(COS(PI()*(D60+E60/60)/180))*(COS(PI()*(D62+E62/60)/180))</f>
        <v>0.13439593277147299</v>
      </c>
      <c r="U61" s="24">
        <f>COS(PI()*(F60-F62+(G60-G62)/60)/180)</f>
        <v>0.99999170764836631</v>
      </c>
    </row>
    <row r="62" spans="2:21" s="23" customFormat="1" ht="15">
      <c r="B62" s="112">
        <v>1</v>
      </c>
      <c r="C62" s="72" t="s">
        <v>54</v>
      </c>
      <c r="D62" s="72">
        <v>68</v>
      </c>
      <c r="E62" s="73">
        <v>25.25</v>
      </c>
      <c r="F62" s="72">
        <v>54</v>
      </c>
      <c r="G62" s="73">
        <v>14</v>
      </c>
      <c r="H62" s="74">
        <v>490</v>
      </c>
      <c r="I62" s="18"/>
      <c r="J62" s="18"/>
      <c r="K62" s="19">
        <f>J61+K60</f>
        <v>127.13036592135539</v>
      </c>
      <c r="L62" s="20"/>
      <c r="M62" s="18"/>
      <c r="N62" s="18"/>
      <c r="O62" s="19">
        <f>N61+O60</f>
        <v>129.67297323978252</v>
      </c>
      <c r="P62" s="21"/>
      <c r="Q62" s="96" t="s">
        <v>55</v>
      </c>
      <c r="R62" s="52"/>
    </row>
    <row r="63" spans="2:21" s="23" customFormat="1" ht="15">
      <c r="B63" s="112"/>
      <c r="C63" s="75"/>
      <c r="D63" s="75"/>
      <c r="E63" s="76"/>
      <c r="F63" s="75"/>
      <c r="G63" s="76"/>
      <c r="H63" s="77"/>
      <c r="I63" s="19">
        <f>(180/PI())*(60*ATAN((SQRT(1-(S63+(T63*U63))^2))/(S63+(T63*U63))))</f>
        <v>3.1194785955975424</v>
      </c>
      <c r="J63" s="19">
        <f>I63*1.852</f>
        <v>5.7772743590466487</v>
      </c>
      <c r="K63" s="18"/>
      <c r="L63" s="78">
        <v>2</v>
      </c>
      <c r="M63" s="19">
        <f>SUM((I63/100)*(100+L63))</f>
        <v>3.1818681675094931</v>
      </c>
      <c r="N63" s="19">
        <f>M63*1.852</f>
        <v>5.8928198462275816</v>
      </c>
      <c r="O63" s="18"/>
      <c r="P63" s="79" t="s">
        <v>22</v>
      </c>
      <c r="Q63" s="96" t="s">
        <v>23</v>
      </c>
      <c r="R63" s="52"/>
      <c r="S63" s="24">
        <f>(SIN(PI()*(D62+E62/60)/180))*(SIN(PI()*(D64+E64/60)/180))</f>
        <v>0.86445926193474487</v>
      </c>
      <c r="T63" s="24">
        <f>(COS(PI()*(D62+E62/60)/180))*(COS(PI()*(D64+E64/60)/180))</f>
        <v>0.13554041811121148</v>
      </c>
      <c r="U63" s="24">
        <f>COS(PI()*(F62-F64+(G62-G64)/60)/180)</f>
        <v>0.99999932307247685</v>
      </c>
    </row>
    <row r="64" spans="2:21" s="25" customFormat="1" ht="15">
      <c r="B64" s="112">
        <v>2</v>
      </c>
      <c r="C64" s="72" t="s">
        <v>51</v>
      </c>
      <c r="D64" s="72">
        <v>68</v>
      </c>
      <c r="E64" s="73">
        <v>22.5</v>
      </c>
      <c r="F64" s="72">
        <v>54</v>
      </c>
      <c r="G64" s="73">
        <v>18</v>
      </c>
      <c r="H64" s="74">
        <v>450</v>
      </c>
      <c r="I64" s="18"/>
      <c r="J64" s="18"/>
      <c r="K64" s="19">
        <f>J63+K62</f>
        <v>132.90764028040203</v>
      </c>
      <c r="L64" s="20"/>
      <c r="M64" s="18"/>
      <c r="N64" s="18"/>
      <c r="O64" s="19">
        <f>N63+O62</f>
        <v>135.5657930860101</v>
      </c>
      <c r="P64" s="21"/>
      <c r="Q64" s="96" t="s">
        <v>56</v>
      </c>
      <c r="R64" s="61"/>
    </row>
    <row r="65" spans="2:21" s="23" customFormat="1" ht="15">
      <c r="B65" s="112"/>
      <c r="C65" s="75"/>
      <c r="D65" s="75"/>
      <c r="E65" s="76"/>
      <c r="F65" s="75"/>
      <c r="G65" s="76"/>
      <c r="H65" s="77"/>
      <c r="I65" s="19">
        <f>(180/PI())*(60*ATAN((SQRT(1-(S65+(T65*U65))^2))/(S65+(T65*U65))))</f>
        <v>1.4075729603230891</v>
      </c>
      <c r="J65" s="19">
        <f>I65*1.852</f>
        <v>2.606825122518361</v>
      </c>
      <c r="K65" s="18"/>
      <c r="L65" s="78">
        <v>2</v>
      </c>
      <c r="M65" s="19">
        <f>SUM((I65/100)*(100+L65))</f>
        <v>1.4357244195295509</v>
      </c>
      <c r="N65" s="19">
        <f>M65*1.852</f>
        <v>2.6589616249687285</v>
      </c>
      <c r="O65" s="18"/>
      <c r="P65" s="79" t="s">
        <v>57</v>
      </c>
      <c r="Q65" s="96" t="s">
        <v>23</v>
      </c>
      <c r="R65" s="52"/>
      <c r="S65" s="24">
        <f>(SIN(PI()*(D64+E64/60)/180))*(SIN(PI()*(D66+E66/60)/180))</f>
        <v>0.86416306052934333</v>
      </c>
      <c r="T65" s="24">
        <f>(COS(PI()*(D64+E64/60)/180))*(COS(PI()*(D66+E66/60)/180))</f>
        <v>0.13583693732881549</v>
      </c>
      <c r="U65" s="24">
        <f>COS(PI()*(F64-F66+(G64-G66)/60)/180)</f>
        <v>0.99999939868104282</v>
      </c>
    </row>
    <row r="66" spans="2:21" s="25" customFormat="1" ht="15">
      <c r="B66" s="112">
        <v>3</v>
      </c>
      <c r="C66" s="72" t="s">
        <v>25</v>
      </c>
      <c r="D66" s="72">
        <v>68</v>
      </c>
      <c r="E66" s="73">
        <v>22.274999999999999</v>
      </c>
      <c r="F66" s="72">
        <v>54</v>
      </c>
      <c r="G66" s="73">
        <v>21.77</v>
      </c>
      <c r="H66" s="74">
        <v>315</v>
      </c>
      <c r="I66" s="18"/>
      <c r="J66" s="18"/>
      <c r="K66" s="19">
        <f>J65+K64</f>
        <v>135.51446540292039</v>
      </c>
      <c r="L66" s="20"/>
      <c r="M66" s="18"/>
      <c r="N66" s="18"/>
      <c r="O66" s="19">
        <f>N65+O64</f>
        <v>138.22475471097883</v>
      </c>
      <c r="P66" s="21"/>
      <c r="Q66" s="96"/>
      <c r="R66" s="61"/>
    </row>
    <row r="67" spans="2:21" s="23" customFormat="1" ht="15">
      <c r="B67" s="112"/>
      <c r="C67" s="75"/>
      <c r="D67" s="75"/>
      <c r="E67" s="76"/>
      <c r="F67" s="75"/>
      <c r="G67" s="76"/>
      <c r="H67" s="77"/>
      <c r="I67" s="19">
        <f>(180/PI())*(60*ATAN((SQRT(1-(S67+(T67*U67))^2))/(S67+(T67*U67))))</f>
        <v>7.6342549138361404</v>
      </c>
      <c r="J67" s="19">
        <f>I67*1.852</f>
        <v>14.138640100424533</v>
      </c>
      <c r="K67" s="18"/>
      <c r="L67" s="78">
        <v>2</v>
      </c>
      <c r="M67" s="19">
        <f>SUM((I67/100)*(100+L67))</f>
        <v>7.7869400121128631</v>
      </c>
      <c r="N67" s="19">
        <f>M67*1.852</f>
        <v>14.421412902433023</v>
      </c>
      <c r="O67" s="18"/>
      <c r="P67" s="79" t="s">
        <v>57</v>
      </c>
      <c r="Q67" s="96" t="s">
        <v>23</v>
      </c>
      <c r="R67" s="52"/>
      <c r="S67" s="24">
        <f>(SIN(PI()*(D66+E66/60)/180))*(SIN(PI()*(D68+E68/60)/180))</f>
        <v>0.86466041253111403</v>
      </c>
      <c r="T67" s="24">
        <f>(COS(PI()*(D66+E66/60)/180))*(COS(PI()*(D68+E68/60)/180))</f>
        <v>0.13533843243494917</v>
      </c>
      <c r="U67" s="24">
        <f>COS(PI()*(F66-F68+(G66-G68)/60)/180)</f>
        <v>0.99999031500515778</v>
      </c>
    </row>
    <row r="68" spans="2:21" s="23" customFormat="1" ht="15">
      <c r="B68" s="112">
        <v>4</v>
      </c>
      <c r="C68" s="72" t="s">
        <v>27</v>
      </c>
      <c r="D68" s="72">
        <v>68</v>
      </c>
      <c r="E68" s="73">
        <v>27.5</v>
      </c>
      <c r="F68" s="72">
        <v>54</v>
      </c>
      <c r="G68" s="73">
        <v>36.9</v>
      </c>
      <c r="H68" s="74">
        <v>280</v>
      </c>
      <c r="I68" s="18"/>
      <c r="J68" s="18"/>
      <c r="K68" s="19">
        <f>J67+K66</f>
        <v>149.65310550334493</v>
      </c>
      <c r="L68" s="20"/>
      <c r="M68" s="18"/>
      <c r="N68" s="18"/>
      <c r="O68" s="19">
        <f>N67+O66</f>
        <v>152.64616761341185</v>
      </c>
      <c r="P68" s="21"/>
      <c r="Q68" s="96"/>
      <c r="R68" s="52"/>
    </row>
    <row r="69" spans="2:21" s="23" customFormat="1" ht="15">
      <c r="B69" s="112"/>
      <c r="C69" s="75"/>
      <c r="D69" s="75"/>
      <c r="E69" s="76"/>
      <c r="F69" s="75"/>
      <c r="G69" s="76"/>
      <c r="H69" s="77"/>
      <c r="I69" s="19">
        <f>(180/PI())*(60*ATAN((SQRT(1-(S69+(T69*U69))^2))/(S69+(T69*U69))))</f>
        <v>3.6851626584686019</v>
      </c>
      <c r="J69" s="19">
        <f>I69*1.852</f>
        <v>6.8249212434838507</v>
      </c>
      <c r="K69" s="18"/>
      <c r="L69" s="78">
        <v>2</v>
      </c>
      <c r="M69" s="19">
        <f>SUM((I69/100)*(100+L69))</f>
        <v>3.7588659116379741</v>
      </c>
      <c r="N69" s="19">
        <f>M69*1.852</f>
        <v>6.9614196683535283</v>
      </c>
      <c r="O69" s="18"/>
      <c r="P69" s="79" t="s">
        <v>57</v>
      </c>
      <c r="Q69" s="96" t="s">
        <v>23</v>
      </c>
      <c r="R69" s="52"/>
      <c r="S69" s="24">
        <f>(SIN(PI()*(D68+E68/60)/180))*(SIN(PI()*(D70+E70/60)/180))</f>
        <v>0.86525995537476719</v>
      </c>
      <c r="T69" s="24">
        <f>(COS(PI()*(D68+E68/60)/180))*(COS(PI()*(D70+E70/60)/180))</f>
        <v>0.13474001754812895</v>
      </c>
      <c r="U69" s="24">
        <f>COS(PI()*(F68-F70+(G68-G70)/60)/180)</f>
        <v>0.99999593674483556</v>
      </c>
    </row>
    <row r="70" spans="2:21" s="23" customFormat="1" ht="15">
      <c r="B70" s="112">
        <v>5</v>
      </c>
      <c r="C70" s="72" t="s">
        <v>28</v>
      </c>
      <c r="D70" s="72">
        <v>68</v>
      </c>
      <c r="E70" s="73">
        <v>28.3</v>
      </c>
      <c r="F70" s="72">
        <v>54</v>
      </c>
      <c r="G70" s="73">
        <v>46.7</v>
      </c>
      <c r="H70" s="74">
        <v>340</v>
      </c>
      <c r="I70" s="18"/>
      <c r="J70" s="18"/>
      <c r="K70" s="19">
        <f>J69+K68</f>
        <v>156.47802674682879</v>
      </c>
      <c r="L70" s="20"/>
      <c r="M70" s="18"/>
      <c r="N70" s="18"/>
      <c r="O70" s="19">
        <f>N69+O68</f>
        <v>159.60758728176538</v>
      </c>
      <c r="P70" s="21"/>
      <c r="Q70" s="96"/>
      <c r="R70" s="52"/>
    </row>
    <row r="71" spans="2:21" s="23" customFormat="1" ht="15">
      <c r="B71" s="112"/>
      <c r="C71" s="75"/>
      <c r="D71" s="75"/>
      <c r="E71" s="76"/>
      <c r="F71" s="75"/>
      <c r="G71" s="76"/>
      <c r="H71" s="77"/>
      <c r="I71" s="19">
        <f>(180/PI())*(60*ATAN((SQRT(1-(S71+(T71*U71))^2))/(S71+(T71*U71))))</f>
        <v>15.341653607040234</v>
      </c>
      <c r="J71" s="19">
        <f>I71*1.852</f>
        <v>28.412742480238514</v>
      </c>
      <c r="K71" s="18"/>
      <c r="L71" s="78">
        <v>2</v>
      </c>
      <c r="M71" s="19">
        <f>SUM((I71/100)*(100+L71))</f>
        <v>15.648486679181039</v>
      </c>
      <c r="N71" s="19">
        <f>M71*1.852</f>
        <v>28.980997329843284</v>
      </c>
      <c r="O71" s="18"/>
      <c r="P71" s="79" t="s">
        <v>57</v>
      </c>
      <c r="Q71" s="96" t="s">
        <v>23</v>
      </c>
      <c r="R71" s="52"/>
      <c r="S71" s="24">
        <f>(SIN(PI()*(D70+E70/60)/180))*(SIN(PI()*(D72+E72/60)/180))</f>
        <v>0.86511083845823078</v>
      </c>
      <c r="T71" s="24">
        <f>(COS(PI()*(D70+E70/60)/180))*(COS(PI()*(D72+E72/60)/180))</f>
        <v>0.13488893773258989</v>
      </c>
      <c r="U71" s="24">
        <f>COS(PI()*(F70-F72+(G70-G72)/60)/180)</f>
        <v>0.99992783657811601</v>
      </c>
    </row>
    <row r="72" spans="2:21" s="23" customFormat="1" ht="15">
      <c r="B72" s="112">
        <v>6</v>
      </c>
      <c r="C72" s="72" t="s">
        <v>29</v>
      </c>
      <c r="D72" s="72">
        <v>68</v>
      </c>
      <c r="E72" s="73">
        <v>26</v>
      </c>
      <c r="F72" s="72">
        <v>55</v>
      </c>
      <c r="G72" s="73">
        <v>28</v>
      </c>
      <c r="H72" s="74">
        <v>455</v>
      </c>
      <c r="I72" s="18"/>
      <c r="J72" s="18"/>
      <c r="K72" s="19">
        <f>J71+K70</f>
        <v>184.8907692270673</v>
      </c>
      <c r="L72" s="20"/>
      <c r="M72" s="18"/>
      <c r="N72" s="18"/>
      <c r="O72" s="19">
        <f>N71+O70</f>
        <v>188.58858461160867</v>
      </c>
      <c r="P72" s="21"/>
      <c r="Q72" s="96"/>
      <c r="R72" s="52"/>
    </row>
    <row r="73" spans="2:21" s="23" customFormat="1" ht="15">
      <c r="B73" s="112"/>
      <c r="C73" s="75"/>
      <c r="D73" s="75"/>
      <c r="E73" s="76"/>
      <c r="F73" s="75"/>
      <c r="G73" s="76"/>
      <c r="H73" s="77"/>
      <c r="I73" s="19">
        <f>(180/PI())*(60*ATAN((SQRT(1-(S73+(T73*U73))^2))/(S73+(T73*U73))))</f>
        <v>15.382844490783006</v>
      </c>
      <c r="J73" s="19">
        <f>I73*1.852</f>
        <v>28.48902799693013</v>
      </c>
      <c r="K73" s="18"/>
      <c r="L73" s="78">
        <v>2</v>
      </c>
      <c r="M73" s="19">
        <f>SUM((I73/100)*(100+L73))</f>
        <v>15.690501380598667</v>
      </c>
      <c r="N73" s="19">
        <f>M73*1.852</f>
        <v>29.058808556868733</v>
      </c>
      <c r="O73" s="18"/>
      <c r="P73" s="79" t="s">
        <v>57</v>
      </c>
      <c r="Q73" s="96" t="s">
        <v>23</v>
      </c>
      <c r="R73" s="52"/>
      <c r="S73" s="24">
        <f>(SIN(PI()*(D72+E72/60)/180))*(SIN(PI()*(D74+E74/60)/180))</f>
        <v>0.86458367124352864</v>
      </c>
      <c r="T73" s="24">
        <f>(COS(PI()*(D72+E72/60)/180))*(COS(PI()*(D74+E74/60)/180))</f>
        <v>0.13541594798472076</v>
      </c>
      <c r="U73" s="24">
        <f>COS(PI()*(F72-F74+(G72-G74)/60)/180)</f>
        <v>0.9999288811370729</v>
      </c>
    </row>
    <row r="74" spans="2:21" s="23" customFormat="1" ht="15">
      <c r="B74" s="112">
        <v>7</v>
      </c>
      <c r="C74" s="72" t="s">
        <v>30</v>
      </c>
      <c r="D74" s="72">
        <v>68</v>
      </c>
      <c r="E74" s="73">
        <v>23</v>
      </c>
      <c r="F74" s="72">
        <v>56</v>
      </c>
      <c r="G74" s="73">
        <v>9</v>
      </c>
      <c r="H74" s="74">
        <v>510</v>
      </c>
      <c r="I74" s="18"/>
      <c r="J74" s="18"/>
      <c r="K74" s="19">
        <f>J73+K72</f>
        <v>213.37979722399743</v>
      </c>
      <c r="L74" s="20"/>
      <c r="M74" s="18"/>
      <c r="N74" s="18"/>
      <c r="O74" s="19">
        <f>N73+O72</f>
        <v>217.64739316847741</v>
      </c>
      <c r="P74" s="21"/>
      <c r="Q74" s="96"/>
      <c r="R74" s="52"/>
    </row>
    <row r="75" spans="2:21" s="23" customFormat="1" ht="15">
      <c r="B75" s="112"/>
      <c r="C75" s="75"/>
      <c r="D75" s="75"/>
      <c r="E75" s="76"/>
      <c r="F75" s="75"/>
      <c r="G75" s="76"/>
      <c r="H75" s="77"/>
      <c r="I75" s="19">
        <f>(180/PI())*(60*ATAN((SQRT(1-(S75+(T75*U75))^2))/(S75+(T75*U75))))</f>
        <v>11.819831431153927</v>
      </c>
      <c r="J75" s="19">
        <f>I75*1.852</f>
        <v>21.890327810497073</v>
      </c>
      <c r="K75" s="18"/>
      <c r="L75" s="78">
        <v>2</v>
      </c>
      <c r="M75" s="19">
        <f>SUM((I75/100)*(100+L75))</f>
        <v>12.056228059777007</v>
      </c>
      <c r="N75" s="19">
        <f>M75*1.852</f>
        <v>22.328134366707019</v>
      </c>
      <c r="O75" s="18"/>
      <c r="P75" s="79" t="s">
        <v>57</v>
      </c>
      <c r="Q75" s="96" t="s">
        <v>23</v>
      </c>
      <c r="R75" s="52"/>
      <c r="S75" s="24">
        <f>(SIN(PI()*(D74+E74/60)/180))*(SIN(PI()*(D76+E76/60)/180))</f>
        <v>0.86398592128210405</v>
      </c>
      <c r="T75" s="24">
        <f>(COS(PI()*(D74+E74/60)/180))*(COS(PI()*(D76+E76/60)/180))</f>
        <v>0.13601369794614532</v>
      </c>
      <c r="U75" s="24">
        <f>COS(PI()*(F74-F76+(G74-G76)/60)/180)</f>
        <v>0.99995934231156436</v>
      </c>
    </row>
    <row r="76" spans="2:21" s="23" customFormat="1" ht="15">
      <c r="B76" s="112">
        <v>8</v>
      </c>
      <c r="C76" s="23" t="s">
        <v>58</v>
      </c>
      <c r="D76" s="72">
        <v>68</v>
      </c>
      <c r="E76" s="73">
        <v>20</v>
      </c>
      <c r="F76" s="72">
        <v>56</v>
      </c>
      <c r="G76" s="73">
        <v>40</v>
      </c>
      <c r="H76" s="74">
        <v>454</v>
      </c>
      <c r="I76" s="18"/>
      <c r="J76" s="18"/>
      <c r="K76" s="19">
        <f>J75+K74</f>
        <v>235.2701250344945</v>
      </c>
      <c r="L76" s="20"/>
      <c r="M76" s="18"/>
      <c r="N76" s="18"/>
      <c r="O76" s="19">
        <f>N75+O74</f>
        <v>239.97552753518443</v>
      </c>
      <c r="P76" s="21"/>
      <c r="Q76" s="96"/>
      <c r="R76" s="52"/>
    </row>
    <row r="77" spans="2:21" s="23" customFormat="1" ht="15">
      <c r="B77" s="112"/>
      <c r="C77" s="75"/>
      <c r="D77" s="75"/>
      <c r="E77" s="76"/>
      <c r="F77" s="75"/>
      <c r="G77" s="76"/>
      <c r="H77" s="77"/>
      <c r="I77" s="19">
        <f>(180/PI())*(60*ATAN((SQRT(1-(S77+(T77*U77))^2))/(S77+(T77*U77))))</f>
        <v>11.791541337715094</v>
      </c>
      <c r="J77" s="19">
        <f>I77*1.852</f>
        <v>21.837934557448353</v>
      </c>
      <c r="K77" s="18"/>
      <c r="L77" s="78">
        <v>2</v>
      </c>
      <c r="M77" s="19">
        <f>SUM((I77/100)*(100+L77))</f>
        <v>12.027372164469394</v>
      </c>
      <c r="N77" s="19">
        <f>M77*1.852</f>
        <v>22.27469324859732</v>
      </c>
      <c r="O77" s="18"/>
      <c r="P77" s="79" t="s">
        <v>57</v>
      </c>
      <c r="Q77" s="96" t="s">
        <v>23</v>
      </c>
      <c r="R77" s="52"/>
      <c r="S77" s="24">
        <f>(SIN(PI()*(D76+E76/60)/180))*(SIN(PI()*(D78+E78/60)/180))</f>
        <v>0.86328699702172629</v>
      </c>
      <c r="T77" s="24">
        <f>(COS(PI()*(D76+E76/60)/180))*(COS(PI()*(D78+E78/60)/180))</f>
        <v>0.13671232605075048</v>
      </c>
      <c r="U77" s="24">
        <f>COS(PI()*(F76-F78+(G76-G78)/60)/180)</f>
        <v>0.99996192306417131</v>
      </c>
    </row>
    <row r="78" spans="2:21" s="23" customFormat="1" ht="15">
      <c r="B78" s="112">
        <v>9</v>
      </c>
      <c r="C78" s="72" t="s">
        <v>32</v>
      </c>
      <c r="D78" s="72">
        <v>68</v>
      </c>
      <c r="E78" s="73">
        <v>16</v>
      </c>
      <c r="F78" s="72">
        <v>57</v>
      </c>
      <c r="G78" s="73">
        <v>10</v>
      </c>
      <c r="H78" s="74">
        <v>400</v>
      </c>
      <c r="I78" s="18"/>
      <c r="J78" s="18"/>
      <c r="K78" s="19">
        <f>J77+K76</f>
        <v>257.10805959194283</v>
      </c>
      <c r="L78" s="20"/>
      <c r="M78" s="18"/>
      <c r="N78" s="18"/>
      <c r="O78" s="19">
        <f>N77+O76</f>
        <v>262.25022078378174</v>
      </c>
      <c r="P78" s="21"/>
      <c r="Q78" s="96"/>
      <c r="R78" s="52"/>
    </row>
    <row r="79" spans="2:21" s="23" customFormat="1" ht="15">
      <c r="B79" s="112"/>
      <c r="C79" s="75"/>
      <c r="D79" s="75"/>
      <c r="E79" s="76"/>
      <c r="F79" s="75"/>
      <c r="G79" s="76"/>
      <c r="H79" s="77"/>
      <c r="I79" s="19">
        <f>(180/PI())*(60*ATAN((SQRT(1-(S79+(T79*U79))^2))/(S79+(T79*U79))))</f>
        <v>11.473782093498766</v>
      </c>
      <c r="J79" s="19">
        <f>I79*1.852</f>
        <v>21.249444437159717</v>
      </c>
      <c r="K79" s="18"/>
      <c r="L79" s="78">
        <v>2</v>
      </c>
      <c r="M79" s="19">
        <f>SUM((I79/100)*(100+L79))</f>
        <v>11.703257735368741</v>
      </c>
      <c r="N79" s="19">
        <f>M79*1.852</f>
        <v>21.67443332590291</v>
      </c>
      <c r="O79" s="18"/>
      <c r="P79" s="79" t="s">
        <v>57</v>
      </c>
      <c r="Q79" s="96" t="s">
        <v>23</v>
      </c>
      <c r="R79" s="52"/>
      <c r="S79" s="24">
        <f>(SIN(PI()*(D78+E78/60)/180))*(SIN(PI()*(D80+E80/60)/180))</f>
        <v>0.8624865514459874</v>
      </c>
      <c r="T79" s="24">
        <f>(COS(PI()*(D78+E78/60)/180))*(COS(PI()*(D80+E80/60)/180))</f>
        <v>0.13751277162648939</v>
      </c>
      <c r="U79" s="24">
        <f>COS(PI()*(F78-F80+(G78-G80)/60)/180)</f>
        <v>0.99996441920405077</v>
      </c>
    </row>
    <row r="80" spans="2:21" s="23" customFormat="1" ht="15">
      <c r="B80" s="112">
        <v>10</v>
      </c>
      <c r="C80" s="72" t="s">
        <v>59</v>
      </c>
      <c r="D80" s="72">
        <v>68</v>
      </c>
      <c r="E80" s="73">
        <v>12</v>
      </c>
      <c r="F80" s="72">
        <v>57</v>
      </c>
      <c r="G80" s="73">
        <v>39</v>
      </c>
      <c r="H80" s="74">
        <v>420</v>
      </c>
      <c r="I80" s="18"/>
      <c r="J80" s="18"/>
      <c r="K80" s="19">
        <f>J79+K78</f>
        <v>278.35750402910253</v>
      </c>
      <c r="L80" s="20"/>
      <c r="M80" s="18"/>
      <c r="N80" s="18"/>
      <c r="O80" s="19">
        <f>N79+O78</f>
        <v>283.92465410968464</v>
      </c>
      <c r="P80" s="21"/>
      <c r="Q80" s="96" t="s">
        <v>23</v>
      </c>
      <c r="R80" s="52"/>
    </row>
    <row r="81" spans="2:27" s="23" customFormat="1" ht="15">
      <c r="B81" s="112"/>
      <c r="C81" s="75"/>
      <c r="D81" s="75"/>
      <c r="E81" s="76"/>
      <c r="F81" s="75"/>
      <c r="G81" s="76"/>
      <c r="H81" s="77"/>
      <c r="I81" s="19">
        <v>0</v>
      </c>
      <c r="J81" s="19">
        <f>I81*1.852</f>
        <v>0</v>
      </c>
      <c r="K81" s="18"/>
      <c r="L81" s="78"/>
      <c r="M81" s="19">
        <f>SUM((I81/100)*(100+L81))</f>
        <v>0</v>
      </c>
      <c r="N81" s="19">
        <f>M81*1.852</f>
        <v>0</v>
      </c>
      <c r="O81" s="18"/>
      <c r="P81" s="79"/>
      <c r="Q81" s="96" t="s">
        <v>23</v>
      </c>
      <c r="R81" s="52"/>
      <c r="S81" s="24">
        <f>(SIN(PI()*(D78+E78/60)/180))*(SIN(PI()*(D82+E82/60)/180))</f>
        <v>0</v>
      </c>
      <c r="T81" s="24">
        <f>(COS(PI()*(D78+E78/60)/180))*(COS(PI()*(D82+E82/60)/180))</f>
        <v>0.37028724208908531</v>
      </c>
      <c r="U81" s="24">
        <f>COS(PI()*(F78-F82+(G78-G82)/60)/180)</f>
        <v>0.54219714040795697</v>
      </c>
    </row>
    <row r="82" spans="2:27" s="23" customFormat="1" ht="15">
      <c r="B82" s="112">
        <v>25</v>
      </c>
      <c r="C82" s="72"/>
      <c r="D82" s="72"/>
      <c r="E82" s="73"/>
      <c r="F82" s="72"/>
      <c r="G82" s="73"/>
      <c r="H82" s="74"/>
      <c r="I82" s="18"/>
      <c r="J82" s="18"/>
      <c r="K82" s="19">
        <f>J81+K80</f>
        <v>278.35750402910253</v>
      </c>
      <c r="L82" s="20"/>
      <c r="M82" s="18"/>
      <c r="N82" s="18"/>
      <c r="O82" s="19">
        <f>N81+O80</f>
        <v>283.92465410968464</v>
      </c>
      <c r="P82" s="21"/>
      <c r="Q82" s="96"/>
      <c r="R82" s="52"/>
    </row>
    <row r="83" spans="2:27" s="23" customFormat="1" ht="15">
      <c r="B83" s="112"/>
      <c r="C83" s="75"/>
      <c r="D83" s="75"/>
      <c r="E83" s="76"/>
      <c r="F83" s="75"/>
      <c r="G83" s="76"/>
      <c r="H83" s="77"/>
      <c r="I83" s="19">
        <v>0</v>
      </c>
      <c r="J83" s="19">
        <f>I83*1.852</f>
        <v>0</v>
      </c>
      <c r="K83" s="18"/>
      <c r="L83" s="78"/>
      <c r="M83" s="19">
        <f>SUM((I83/100)*(100+L83))</f>
        <v>0</v>
      </c>
      <c r="N83" s="19">
        <f>M83*1.852</f>
        <v>0</v>
      </c>
      <c r="O83" s="18"/>
      <c r="P83" s="79"/>
      <c r="Q83" s="96" t="s">
        <v>23</v>
      </c>
      <c r="R83" s="52"/>
      <c r="S83" s="24">
        <f>(SIN(PI()*(D80+E80/60)/180))*(SIN(PI()*(D84+E84/60)/180))</f>
        <v>0</v>
      </c>
      <c r="T83" s="24">
        <f>(COS(PI()*(D80+E80/60)/180))*(COS(PI()*(D84+E84/60)/180))</f>
        <v>0.37136783555023473</v>
      </c>
      <c r="U83" s="24">
        <f>COS(PI()*(F80-F84+(G80-G84)/60)/180)</f>
        <v>0.53508977593148221</v>
      </c>
    </row>
    <row r="84" spans="2:27" s="23" customFormat="1" ht="15.75" thickBot="1">
      <c r="B84" s="113">
        <v>26</v>
      </c>
      <c r="C84" s="175"/>
      <c r="D84" s="175"/>
      <c r="E84" s="176"/>
      <c r="F84" s="175"/>
      <c r="G84" s="176"/>
      <c r="H84" s="177"/>
      <c r="I84" s="178"/>
      <c r="J84" s="178"/>
      <c r="K84" s="179">
        <f>J83+K82</f>
        <v>278.35750402910253</v>
      </c>
      <c r="L84" s="180"/>
      <c r="M84" s="178"/>
      <c r="N84" s="178"/>
      <c r="O84" s="179">
        <f>N83+O82</f>
        <v>283.92465410968464</v>
      </c>
      <c r="P84" s="181"/>
      <c r="Q84" s="182"/>
      <c r="R84" s="52"/>
    </row>
    <row r="85" spans="2:27" s="23" customFormat="1" ht="16.350000000000001" customHeight="1" thickBot="1">
      <c r="B85" s="114"/>
      <c r="C85" s="170" t="s">
        <v>60</v>
      </c>
      <c r="D85" s="167"/>
      <c r="E85" s="167"/>
      <c r="F85" s="167"/>
      <c r="G85" s="167"/>
      <c r="H85" s="101"/>
      <c r="I85" s="171">
        <f>SUM(I5:I84)</f>
        <v>150.30102809346789</v>
      </c>
      <c r="J85" s="171"/>
      <c r="K85" s="172">
        <f>K84</f>
        <v>278.35750402910253</v>
      </c>
      <c r="L85" s="168" t="s">
        <v>23</v>
      </c>
      <c r="M85" s="173"/>
      <c r="N85" s="173"/>
      <c r="O85" s="172">
        <f>O84</f>
        <v>283.92465410968464</v>
      </c>
      <c r="P85" s="169"/>
      <c r="Q85" s="174"/>
      <c r="R85" s="52"/>
    </row>
    <row r="86" spans="2:27" s="17" customFormat="1" ht="15.75" thickTop="1">
      <c r="B86" s="110"/>
      <c r="C86" s="26"/>
      <c r="D86" s="27"/>
      <c r="E86" s="28"/>
      <c r="F86" s="29"/>
      <c r="G86" s="30"/>
      <c r="H86" s="31"/>
      <c r="I86" s="32"/>
      <c r="J86" s="32"/>
      <c r="K86" s="32"/>
      <c r="L86" s="33"/>
      <c r="M86" s="34"/>
      <c r="N86" s="32"/>
      <c r="O86" s="32"/>
      <c r="P86" s="32"/>
      <c r="Q86" s="35"/>
      <c r="T86" s="34"/>
      <c r="V86" s="32"/>
      <c r="W86" s="36"/>
      <c r="AA86" s="36"/>
    </row>
    <row r="87" spans="2:27" s="17" customFormat="1" ht="15">
      <c r="B87" s="110"/>
      <c r="C87" s="26"/>
      <c r="D87" s="27"/>
      <c r="E87" s="28"/>
      <c r="F87" s="29"/>
      <c r="G87" s="30"/>
      <c r="H87" s="31"/>
      <c r="I87" s="32" t="s">
        <v>23</v>
      </c>
      <c r="J87" s="32"/>
      <c r="K87" s="32"/>
      <c r="L87" s="33"/>
      <c r="M87" s="34"/>
      <c r="N87" s="32"/>
      <c r="O87" s="32"/>
      <c r="P87" s="32"/>
      <c r="Q87" s="35"/>
      <c r="T87" s="34"/>
      <c r="V87" s="32"/>
      <c r="W87" s="36"/>
      <c r="AA87" s="36"/>
    </row>
  </sheetData>
  <sheetProtection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rowBreaks count="2" manualBreakCount="2">
    <brk id="32" max="16" man="1"/>
    <brk id="64" max="16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AA9F1-25FE-404A-BB2F-9D8E689B41E2}">
  <dimension ref="B1:AI35"/>
  <sheetViews>
    <sheetView view="pageBreakPreview" zoomScale="95" zoomScaleNormal="100" zoomScaleSheetLayoutView="95" workbookViewId="0">
      <pane ySplit="4" topLeftCell="A13" activePane="bottomLeft" state="frozen"/>
      <selection pane="bottomLeft" activeCell="P13" sqref="P13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31" t="s">
        <v>61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3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4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62</v>
      </c>
      <c r="D6" s="72">
        <v>68</v>
      </c>
      <c r="E6" s="73">
        <v>43.8</v>
      </c>
      <c r="F6" s="72">
        <v>52</v>
      </c>
      <c r="G6" s="73">
        <v>51.24</v>
      </c>
      <c r="H6" s="74">
        <v>80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63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0.80553749410728948</v>
      </c>
      <c r="J7" s="19">
        <f>I7*1.852</f>
        <v>1.4918554390867003</v>
      </c>
      <c r="K7" s="18"/>
      <c r="L7" s="78">
        <v>2</v>
      </c>
      <c r="M7" s="19">
        <f>SUM((I7/100)*(100+L7))</f>
        <v>0.82164824398943537</v>
      </c>
      <c r="N7" s="19">
        <f>M7*1.852</f>
        <v>1.5216925478684344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0.86848139796528823</v>
      </c>
      <c r="T7" s="24">
        <f>(COS(PI()*(D6+E6/60)/180))*(COS(PI()*(D8+E8/60)/180))</f>
        <v>0.13151857495760794</v>
      </c>
      <c r="U7" s="24">
        <f>COS(PI()*(F6-F8+(G6-G8)/60)/180)</f>
        <v>0.99999999713998089</v>
      </c>
    </row>
    <row r="8" spans="2:35" s="23" customFormat="1" ht="15">
      <c r="B8" s="112">
        <v>2</v>
      </c>
      <c r="C8" s="72" t="s">
        <v>51</v>
      </c>
      <c r="D8" s="72">
        <v>68</v>
      </c>
      <c r="E8" s="73">
        <v>44.6</v>
      </c>
      <c r="F8" s="72">
        <v>52</v>
      </c>
      <c r="G8" s="73">
        <v>51.5</v>
      </c>
      <c r="H8" s="74">
        <v>95</v>
      </c>
      <c r="I8" s="18"/>
      <c r="J8" s="18"/>
      <c r="K8" s="19">
        <f>J7+K6</f>
        <v>1.4918554390867003</v>
      </c>
      <c r="L8" s="20"/>
      <c r="M8" s="18"/>
      <c r="N8" s="18"/>
      <c r="O8" s="19">
        <f>N7+O6</f>
        <v>1.5216925478684344</v>
      </c>
      <c r="P8" s="21"/>
      <c r="Q8" s="96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0.47750276182883228</v>
      </c>
      <c r="J9" s="19">
        <f>I9*1.852</f>
        <v>0.88433511490699745</v>
      </c>
      <c r="K9" s="18"/>
      <c r="L9" s="78">
        <v>2</v>
      </c>
      <c r="M9" s="19">
        <f>SUM((I9/100)*(100+L9))</f>
        <v>0.48705281706540893</v>
      </c>
      <c r="N9" s="19">
        <f>M9*1.852</f>
        <v>0.90202181720513741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0.86857774014492561</v>
      </c>
      <c r="T9" s="24">
        <f>(COS(PI()*(D8+E8/60)/180))*(COS(PI()*(D10+E10/60)/180))</f>
        <v>0.13142225848429603</v>
      </c>
      <c r="U9" s="24">
        <f>COS(PI()*(F8-F10+(G8-G10)/60)/180)</f>
        <v>0.99999993702881074</v>
      </c>
    </row>
    <row r="10" spans="2:35" s="23" customFormat="1" ht="15">
      <c r="B10" s="112">
        <v>3</v>
      </c>
      <c r="C10" s="72" t="s">
        <v>25</v>
      </c>
      <c r="D10" s="72">
        <v>68</v>
      </c>
      <c r="E10" s="73">
        <v>44.78</v>
      </c>
      <c r="F10" s="72">
        <v>52</v>
      </c>
      <c r="G10" s="73">
        <v>52.72</v>
      </c>
      <c r="H10" s="74">
        <v>50</v>
      </c>
      <c r="I10" s="18"/>
      <c r="J10" s="18"/>
      <c r="K10" s="19">
        <f>J9+K8</f>
        <v>2.3761905539936978</v>
      </c>
      <c r="L10" s="20"/>
      <c r="M10" s="18"/>
      <c r="N10" s="18"/>
      <c r="O10" s="19">
        <f>N9+O8</f>
        <v>2.4237143650735717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0.1726825709760865</v>
      </c>
      <c r="J11" s="19">
        <f>I11*1.852</f>
        <v>0.3198081214477122</v>
      </c>
      <c r="K11" s="18"/>
      <c r="L11" s="78">
        <v>2</v>
      </c>
      <c r="M11" s="19">
        <f>SUM((I11/100)*(100+L11))</f>
        <v>0.17613622239560825</v>
      </c>
      <c r="N11" s="19">
        <f>M11*1.852</f>
        <v>0.3262042838766665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0.86861066235545248</v>
      </c>
      <c r="T11" s="24">
        <f>(COS(PI()*(D10+E10/60)/180))*(COS(PI()*(D12+E12/60)/180))</f>
        <v>0.13138933662809843</v>
      </c>
      <c r="U11" s="24">
        <f>COS(PI()*(F10-F12+(G10-G12)/60)/180)</f>
        <v>0.99999999813421836</v>
      </c>
    </row>
    <row r="12" spans="2:35" s="23" customFormat="1" ht="15">
      <c r="B12" s="112">
        <v>4</v>
      </c>
      <c r="C12" s="72" t="s">
        <v>27</v>
      </c>
      <c r="D12" s="72">
        <v>68</v>
      </c>
      <c r="E12" s="73">
        <v>44.935000000000002</v>
      </c>
      <c r="F12" s="72">
        <v>52</v>
      </c>
      <c r="G12" s="73">
        <v>52.93</v>
      </c>
      <c r="H12" s="74">
        <v>39</v>
      </c>
      <c r="I12" s="18"/>
      <c r="J12" s="18"/>
      <c r="K12" s="19">
        <f>J11+K10</f>
        <v>2.6959986754414098</v>
      </c>
      <c r="L12" s="20"/>
      <c r="M12" s="18"/>
      <c r="N12" s="18"/>
      <c r="O12" s="19">
        <f>N11+O10</f>
        <v>2.7499186489502381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0.22010194336437905</v>
      </c>
      <c r="J13" s="19">
        <f>I13*1.852</f>
        <v>0.40762879911083</v>
      </c>
      <c r="K13" s="18"/>
      <c r="L13" s="78">
        <v>2</v>
      </c>
      <c r="M13" s="19">
        <f>SUM((I13/100)*(100+L13))</f>
        <v>0.22450398223166662</v>
      </c>
      <c r="N13" s="19">
        <f>M13*1.852</f>
        <v>0.41578137509304658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0.86864701946660905</v>
      </c>
      <c r="T13" s="24">
        <f>(COS(PI()*(D12+E12/60)/180))*(COS(PI()*(D14+E14/60)/180))</f>
        <v>0.13135297857770478</v>
      </c>
      <c r="U13" s="24">
        <f>COS(PI()*(F12-F14+(G12-G14)/60)/180)</f>
        <v>0.99999999928499528</v>
      </c>
    </row>
    <row r="14" spans="2:35" s="23" customFormat="1" ht="15">
      <c r="B14" s="112">
        <v>5</v>
      </c>
      <c r="C14" s="72" t="s">
        <v>28</v>
      </c>
      <c r="D14" s="72">
        <v>68</v>
      </c>
      <c r="E14" s="73">
        <v>45.15</v>
      </c>
      <c r="F14" s="72">
        <v>52</v>
      </c>
      <c r="G14" s="73">
        <v>52.8</v>
      </c>
      <c r="H14" s="74">
        <v>100</v>
      </c>
      <c r="I14" s="18"/>
      <c r="J14" s="18"/>
      <c r="K14" s="19">
        <f>J13+K12</f>
        <v>3.1036274745522396</v>
      </c>
      <c r="L14" s="20"/>
      <c r="M14" s="18"/>
      <c r="N14" s="18"/>
      <c r="O14" s="19">
        <f>N13+O12</f>
        <v>3.1657000240432849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0.1454466883396146</v>
      </c>
      <c r="J15" s="19">
        <f>I15*1.852</f>
        <v>0.26936726680496625</v>
      </c>
      <c r="K15" s="18"/>
      <c r="L15" s="78">
        <v>2</v>
      </c>
      <c r="M15" s="19">
        <f>SUM((I15/100)*(100+L15))</f>
        <v>0.1483556221064069</v>
      </c>
      <c r="N15" s="19">
        <f>M15*1.852</f>
        <v>0.27475461214106561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0.8686809172271196</v>
      </c>
      <c r="T15" s="24">
        <f>(COS(PI()*(D14+E14/60)/180))*(COS(PI()*(D16+E16/60)/180))</f>
        <v>0.1313190820578756</v>
      </c>
      <c r="U15" s="24">
        <f>COS(PI()*(F14-F16+(G14-G16)/60)/180)</f>
        <v>0.99999999862922162</v>
      </c>
    </row>
    <row r="16" spans="2:35" s="23" customFormat="1" ht="15">
      <c r="B16" s="112">
        <v>6</v>
      </c>
      <c r="C16" s="72" t="s">
        <v>29</v>
      </c>
      <c r="D16" s="72">
        <v>68</v>
      </c>
      <c r="E16" s="73">
        <v>45.28</v>
      </c>
      <c r="F16" s="72">
        <v>52</v>
      </c>
      <c r="G16" s="73">
        <v>52.98</v>
      </c>
      <c r="H16" s="74">
        <v>100</v>
      </c>
      <c r="I16" s="18"/>
      <c r="J16" s="18"/>
      <c r="K16" s="19">
        <f>J15+K14</f>
        <v>3.3729947413572061</v>
      </c>
      <c r="L16" s="20"/>
      <c r="M16" s="18"/>
      <c r="N16" s="18"/>
      <c r="O16" s="19">
        <f>N15+O14</f>
        <v>3.4404546361843504</v>
      </c>
      <c r="P16" s="21"/>
      <c r="Q16" s="96" t="s">
        <v>23</v>
      </c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6.7851784709970803E-2</v>
      </c>
      <c r="J17" s="19">
        <f>I17*1.852</f>
        <v>0.12566150528286593</v>
      </c>
      <c r="K17" s="18"/>
      <c r="L17" s="78">
        <v>2</v>
      </c>
      <c r="M17" s="19">
        <f>SUM((I17/100)*(100+L17))</f>
        <v>6.9208820404170215E-2</v>
      </c>
      <c r="N17" s="19">
        <f>M17*1.852</f>
        <v>0.12817473538852325</v>
      </c>
      <c r="O17" s="18"/>
      <c r="P17" s="79" t="s">
        <v>22</v>
      </c>
      <c r="Q17" s="96" t="s">
        <v>23</v>
      </c>
      <c r="R17" s="52"/>
      <c r="S17" s="24">
        <f>(SIN(PI()*(D16+E16/60)/180))*(SIN(PI()*(D18+E18/60)/180))</f>
        <v>0.8686996821518731</v>
      </c>
      <c r="T17" s="24">
        <f>(COS(PI()*(D16+E16/60)/180))*(COS(PI()*(D18+E18/60)/180))</f>
        <v>0.13130031769069886</v>
      </c>
      <c r="U17" s="24">
        <f>COS(PI()*(F16-F18+(G16-G18)/60)/180)</f>
        <v>0.99999999971552123</v>
      </c>
    </row>
    <row r="18" spans="2:21" s="23" customFormat="1" ht="15">
      <c r="B18" s="112">
        <v>7</v>
      </c>
      <c r="C18" s="72" t="s">
        <v>64</v>
      </c>
      <c r="D18" s="72">
        <v>68</v>
      </c>
      <c r="E18" s="73">
        <v>45.341000000000001</v>
      </c>
      <c r="F18" s="72">
        <v>52</v>
      </c>
      <c r="G18" s="73">
        <v>53.061999999999998</v>
      </c>
      <c r="H18" s="74">
        <v>53</v>
      </c>
      <c r="I18" s="18"/>
      <c r="J18" s="18"/>
      <c r="K18" s="19">
        <f>J17+K16</f>
        <v>3.4986562466400719</v>
      </c>
      <c r="L18" s="20"/>
      <c r="M18" s="18"/>
      <c r="N18" s="18"/>
      <c r="O18" s="19">
        <f>N17+O16</f>
        <v>3.5686293715728739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0.13062867367286179</v>
      </c>
      <c r="J19" s="19">
        <f>I19*1.852</f>
        <v>0.24192430364214004</v>
      </c>
      <c r="K19" s="18"/>
      <c r="L19" s="78">
        <v>2</v>
      </c>
      <c r="M19" s="19">
        <f>SUM((I19/100)*(100+L19))</f>
        <v>0.13324124714631905</v>
      </c>
      <c r="N19" s="19">
        <f>M19*1.852</f>
        <v>0.24676278971498289</v>
      </c>
      <c r="O19" s="18"/>
      <c r="P19" s="79" t="s">
        <v>22</v>
      </c>
      <c r="Q19" s="96" t="s">
        <v>23</v>
      </c>
      <c r="R19" s="52"/>
      <c r="S19" s="24">
        <f>(SIN(PI()*(D18+E18/60)/180))*(SIN(PI()*(D20+E20/60)/180))</f>
        <v>0.86871697192592978</v>
      </c>
      <c r="T19" s="24">
        <f>(COS(PI()*(D18+E18/60)/180))*(COS(PI()*(D20+E20/60)/180))</f>
        <v>0.13128302751454715</v>
      </c>
      <c r="U19" s="24">
        <f>COS(PI()*(F18-F20+(G18-G20)/60)/180)</f>
        <v>0.99999999876287249</v>
      </c>
    </row>
    <row r="20" spans="2:21" s="23" customFormat="1" ht="15">
      <c r="B20" s="112">
        <v>8</v>
      </c>
      <c r="C20" s="72" t="s">
        <v>65</v>
      </c>
      <c r="D20" s="72">
        <v>68</v>
      </c>
      <c r="E20" s="73">
        <v>45.456000000000003</v>
      </c>
      <c r="F20" s="72">
        <v>52</v>
      </c>
      <c r="G20" s="73">
        <v>53.232999999999997</v>
      </c>
      <c r="H20" s="74">
        <v>0</v>
      </c>
      <c r="I20" s="18"/>
      <c r="J20" s="18"/>
      <c r="K20" s="19">
        <f>J19+K18</f>
        <v>3.7405805502822118</v>
      </c>
      <c r="L20" s="20"/>
      <c r="M20" s="18"/>
      <c r="N20" s="18"/>
      <c r="O20" s="19">
        <f>N19+O18</f>
        <v>3.815392161287857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v>0</v>
      </c>
      <c r="J21" s="19">
        <f>I21*1.852</f>
        <v>0</v>
      </c>
      <c r="K21" s="18"/>
      <c r="L21" s="78"/>
      <c r="M21" s="19">
        <f>SUM((I21/100)*(100+L21))</f>
        <v>0</v>
      </c>
      <c r="N21" s="19">
        <f>M21*1.852</f>
        <v>0</v>
      </c>
      <c r="O21" s="18"/>
      <c r="P21" s="79"/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0.36231440889017108</v>
      </c>
      <c r="U21" s="24">
        <f>COS(PI()*(F20-F22+(G20-G22)/60)/180)</f>
        <v>0.60338592268253466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3.7405805502822118</v>
      </c>
      <c r="L22" s="20"/>
      <c r="M22" s="18"/>
      <c r="N22" s="18"/>
      <c r="O22" s="19">
        <f>N21+O20</f>
        <v>3.815392161287857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/>
      <c r="M23" s="19">
        <f>SUM((I23/100)*(100+L23))</f>
        <v>0</v>
      </c>
      <c r="N23" s="19">
        <f>M23*1.852</f>
        <v>0</v>
      </c>
      <c r="O23" s="18"/>
      <c r="P23" s="79"/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3.7405805502822118</v>
      </c>
      <c r="L24" s="20"/>
      <c r="M24" s="18"/>
      <c r="N24" s="18"/>
      <c r="O24" s="19">
        <f>N23+O22</f>
        <v>3.815392161287857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3.7405805502822118</v>
      </c>
      <c r="L26" s="20"/>
      <c r="M26" s="18"/>
      <c r="N26" s="18"/>
      <c r="O26" s="19">
        <f>N25+O24</f>
        <v>3.815392161287857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3.7405805502822118</v>
      </c>
      <c r="L28" s="20"/>
      <c r="M28" s="18"/>
      <c r="N28" s="18"/>
      <c r="O28" s="19">
        <f>N27+O26</f>
        <v>3.815392161287857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3.7405805502822118</v>
      </c>
      <c r="L30" s="20"/>
      <c r="M30" s="18"/>
      <c r="N30" s="18"/>
      <c r="O30" s="19">
        <f>N29+O28</f>
        <v>3.815392161287857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 t="e">
        <f>(SIN(PI()*(#REF!+#REF!/60)/180))*(SIN(PI()*(D32+E32/60)/180))</f>
        <v>#REF!</v>
      </c>
      <c r="T31" s="24" t="e">
        <f>(COS(PI()*(#REF!+#REF!/60)/180))*(COS(PI()*(D32+E32/60)/180))</f>
        <v>#REF!</v>
      </c>
      <c r="U31" s="24" t="e">
        <f>COS(PI()*(#REF!-F32+(#REF!-G32)/60)/180)</f>
        <v>#REF!</v>
      </c>
    </row>
    <row r="32" spans="2:21" s="23" customFormat="1" ht="15.75" thickBot="1">
      <c r="B32" s="113"/>
      <c r="C32" s="22"/>
      <c r="D32" s="62"/>
      <c r="E32" s="63"/>
      <c r="F32" s="64"/>
      <c r="G32" s="63"/>
      <c r="H32" s="65"/>
      <c r="I32" s="66"/>
      <c r="J32" s="67"/>
      <c r="K32" s="68">
        <f>J31+K30</f>
        <v>3.7405805502822118</v>
      </c>
      <c r="L32" s="69"/>
      <c r="M32" s="70"/>
      <c r="N32" s="67"/>
      <c r="O32" s="68">
        <f>N31+O30</f>
        <v>3.815392161287857</v>
      </c>
      <c r="P32" s="71"/>
      <c r="Q32" s="98"/>
      <c r="R32" s="52"/>
    </row>
    <row r="33" spans="2:27" s="23" customFormat="1" ht="16.350000000000001" customHeight="1" thickTop="1" thickBot="1">
      <c r="B33" s="114"/>
      <c r="C33" s="99" t="s">
        <v>60</v>
      </c>
      <c r="D33" s="100"/>
      <c r="E33" s="100"/>
      <c r="F33" s="100"/>
      <c r="G33" s="100"/>
      <c r="H33" s="101"/>
      <c r="I33" s="102">
        <f>SUM(I5:I32)</f>
        <v>2.0197519169990348</v>
      </c>
      <c r="J33" s="102"/>
      <c r="K33" s="103">
        <f>K32</f>
        <v>3.7405805502822118</v>
      </c>
      <c r="L33" s="104" t="s">
        <v>23</v>
      </c>
      <c r="M33" s="105"/>
      <c r="N33" s="105"/>
      <c r="O33" s="103">
        <f>O32</f>
        <v>3.815392161287857</v>
      </c>
      <c r="P33" s="106"/>
      <c r="Q33" s="107"/>
      <c r="R33" s="52"/>
    </row>
    <row r="34" spans="2:27" s="17" customFormat="1" ht="15.75" thickTop="1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  <row r="35" spans="2:27" s="17" customFormat="1" ht="15">
      <c r="B35" s="110"/>
      <c r="C35" s="26"/>
      <c r="D35" s="27"/>
      <c r="E35" s="28"/>
      <c r="F35" s="29"/>
      <c r="G35" s="30"/>
      <c r="H35" s="31"/>
      <c r="I35" s="32"/>
      <c r="J35" s="32"/>
      <c r="K35" s="32"/>
      <c r="L35" s="33"/>
      <c r="M35" s="34"/>
      <c r="N35" s="32"/>
      <c r="O35" s="32"/>
      <c r="P35" s="32"/>
      <c r="Q35" s="35"/>
      <c r="T35" s="34"/>
      <c r="V35" s="32"/>
      <c r="W35" s="36"/>
      <c r="AA35" s="36"/>
    </row>
  </sheetData>
  <sheetProtection algorithmName="SHA-512" hashValue="T6npOz4tvYSt49MJeZ0vmkPdLXmUGNd2snW0ihKh7wivKByi+jVrw9xoFeSRPZ3nbQcGSlrq5XLdjIFuwo+rfQ==" saltValue="ULLxTynzfQPjYI97m5Fn0w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B9EFA-0401-4289-8A99-88F141F75CAB}">
  <dimension ref="B1:AI35"/>
  <sheetViews>
    <sheetView view="pageBreakPreview" zoomScale="90" zoomScaleNormal="100" zoomScaleSheetLayoutView="90" workbookViewId="0">
      <pane ySplit="4" topLeftCell="A6" activePane="bottomLeft" state="frozen"/>
      <selection pane="bottomLeft" activeCell="H35" sqref="H35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31" t="s">
        <v>66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3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67</v>
      </c>
      <c r="D6" s="72">
        <v>68</v>
      </c>
      <c r="E6" s="73">
        <v>45.15</v>
      </c>
      <c r="F6" s="72">
        <v>52</v>
      </c>
      <c r="G6" s="73">
        <v>52.8</v>
      </c>
      <c r="H6" s="74">
        <v>100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68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7.3857020554425903E-2</v>
      </c>
      <c r="J7" s="19">
        <f>I7*1.852</f>
        <v>0.13678320206679678</v>
      </c>
      <c r="K7" s="18"/>
      <c r="L7" s="78">
        <v>2</v>
      </c>
      <c r="M7" s="19">
        <f>SUM((I7/100)*(100+L7))</f>
        <v>7.533416096551443E-2</v>
      </c>
      <c r="N7" s="19">
        <f>M7*1.852</f>
        <v>0.13951886610813274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0.8686730576559889</v>
      </c>
      <c r="T7" s="24">
        <f>(COS(PI()*(D6+E6/60)/180))*(COS(PI()*(D8+E8/60)/180))</f>
        <v>0.13132694223824107</v>
      </c>
      <c r="U7" s="24">
        <f>COS(PI()*(F6-F8+(G6-G8)/60)/180)</f>
        <v>0.99999999904807058</v>
      </c>
    </row>
    <row r="8" spans="2:35" s="23" customFormat="1" ht="15">
      <c r="B8" s="112">
        <v>2</v>
      </c>
      <c r="C8" s="72" t="s">
        <v>51</v>
      </c>
      <c r="D8" s="72">
        <v>68</v>
      </c>
      <c r="E8" s="73">
        <v>45.2</v>
      </c>
      <c r="F8" s="72">
        <v>52</v>
      </c>
      <c r="G8" s="73">
        <v>52.95</v>
      </c>
      <c r="H8" s="74">
        <v>120</v>
      </c>
      <c r="I8" s="18"/>
      <c r="J8" s="18"/>
      <c r="K8" s="19">
        <f>J7+K6</f>
        <v>0.13678320206679678</v>
      </c>
      <c r="L8" s="20"/>
      <c r="M8" s="18"/>
      <c r="N8" s="18"/>
      <c r="O8" s="19">
        <f>N7+O6</f>
        <v>0.13951886610813274</v>
      </c>
      <c r="P8" s="21"/>
      <c r="Q8" s="96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7.6667998744609112E-2</v>
      </c>
      <c r="J9" s="19">
        <f>I9*1.852</f>
        <v>0.14198913367501609</v>
      </c>
      <c r="K9" s="18"/>
      <c r="L9" s="78">
        <v>2</v>
      </c>
      <c r="M9" s="19">
        <f>SUM((I9/100)*(100+L9))</f>
        <v>7.820135871950129E-2</v>
      </c>
      <c r="N9" s="19">
        <f>M9*1.852</f>
        <v>0.14482891634851638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0.86867551392827114</v>
      </c>
      <c r="T9" s="24">
        <f>(COS(PI()*(D8+E8/60)/180))*(COS(PI()*(D10+E10/60)/180))</f>
        <v>0.13132448604528632</v>
      </c>
      <c r="U9" s="24">
        <f>COS(PI()*(F8-F10+(G8-G10)/60)/180)</f>
        <v>0.99999999830768105</v>
      </c>
    </row>
    <row r="10" spans="2:35" s="23" customFormat="1" ht="15">
      <c r="B10" s="112">
        <v>3</v>
      </c>
      <c r="C10" s="72" t="s">
        <v>25</v>
      </c>
      <c r="D10" s="72">
        <v>68</v>
      </c>
      <c r="E10" s="73">
        <v>45.174999999999997</v>
      </c>
      <c r="F10" s="72">
        <v>52</v>
      </c>
      <c r="G10" s="73">
        <v>53.15</v>
      </c>
      <c r="H10" s="74">
        <v>100</v>
      </c>
      <c r="I10" s="18"/>
      <c r="J10" s="18"/>
      <c r="K10" s="19">
        <f>J9+K8</f>
        <v>0.27877233574181287</v>
      </c>
      <c r="L10" s="20"/>
      <c r="M10" s="18"/>
      <c r="N10" s="18"/>
      <c r="O10" s="19">
        <f>N9+O8</f>
        <v>0.28434778245664916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0.32406443940102136</v>
      </c>
      <c r="J11" s="19">
        <f>I11*1.852</f>
        <v>0.60016734177069164</v>
      </c>
      <c r="K11" s="18"/>
      <c r="L11" s="78">
        <v>2</v>
      </c>
      <c r="M11" s="19">
        <f>SUM((I11/100)*(100+L11))</f>
        <v>0.33054572818904182</v>
      </c>
      <c r="N11" s="19">
        <f>M11*1.852</f>
        <v>0.61217068860610546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0.86866077592279423</v>
      </c>
      <c r="T11" s="24">
        <f>(COS(PI()*(D10+E10/60)/180))*(COS(PI()*(D12+E12/60)/180))</f>
        <v>0.13133922341614362</v>
      </c>
      <c r="U11" s="24">
        <f>COS(PI()*(F10-F12+(G10-G12)/60)/180)</f>
        <v>0.99999997120413464</v>
      </c>
    </row>
    <row r="12" spans="2:35" s="23" customFormat="1" ht="15">
      <c r="B12" s="112">
        <v>4</v>
      </c>
      <c r="C12" s="72" t="s">
        <v>69</v>
      </c>
      <c r="D12" s="72">
        <v>68</v>
      </c>
      <c r="E12" s="73">
        <v>45.05</v>
      </c>
      <c r="F12" s="72">
        <v>52</v>
      </c>
      <c r="G12" s="73">
        <v>53.975000000000001</v>
      </c>
      <c r="H12" s="74">
        <v>50</v>
      </c>
      <c r="I12" s="18"/>
      <c r="J12" s="18"/>
      <c r="K12" s="19">
        <f>J11+K10</f>
        <v>0.87893967751250446</v>
      </c>
      <c r="L12" s="20"/>
      <c r="M12" s="18"/>
      <c r="N12" s="18"/>
      <c r="O12" s="19">
        <f>N11+O10</f>
        <v>0.89651847106275462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0.16193973061551703</v>
      </c>
      <c r="J13" s="19">
        <f>I13*1.852</f>
        <v>0.29991238109993756</v>
      </c>
      <c r="K13" s="18"/>
      <c r="L13" s="78">
        <v>2</v>
      </c>
      <c r="M13" s="19">
        <f>SUM((I13/100)*(100+L13))</f>
        <v>0.16517852522782736</v>
      </c>
      <c r="N13" s="19">
        <f>M13*1.852</f>
        <v>0.30591062872193631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0.86865340709315086</v>
      </c>
      <c r="T13" s="24">
        <f>(COS(PI()*(D12+E12/60)/180))*(COS(PI()*(D14+E14/60)/180))</f>
        <v>0.13134659280107927</v>
      </c>
      <c r="U13" s="24">
        <f>COS(PI()*(F12-F14+(G12-G14)/60)/180)</f>
        <v>0.99999999235812198</v>
      </c>
    </row>
    <row r="14" spans="2:35" s="23" customFormat="1" ht="15">
      <c r="B14" s="112">
        <v>5</v>
      </c>
      <c r="C14" s="72" t="s">
        <v>70</v>
      </c>
      <c r="D14" s="72">
        <v>68</v>
      </c>
      <c r="E14" s="73">
        <v>45.1</v>
      </c>
      <c r="F14" s="72">
        <v>52</v>
      </c>
      <c r="G14" s="73">
        <v>54.4</v>
      </c>
      <c r="H14" s="74">
        <v>0</v>
      </c>
      <c r="I14" s="18"/>
      <c r="J14" s="18"/>
      <c r="K14" s="19">
        <f>J13+K12</f>
        <v>1.178852058612442</v>
      </c>
      <c r="L14" s="20"/>
      <c r="M14" s="18"/>
      <c r="N14" s="18"/>
      <c r="O14" s="19">
        <f>N13+O12</f>
        <v>1.2024290997846909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v>0</v>
      </c>
      <c r="J15" s="19">
        <f>I15*1.852</f>
        <v>0</v>
      </c>
      <c r="K15" s="18"/>
      <c r="L15" s="78"/>
      <c r="M15" s="19">
        <f>SUM((I15/100)*(100+L15))</f>
        <v>0</v>
      </c>
      <c r="N15" s="19">
        <f>M15*1.852</f>
        <v>0</v>
      </c>
      <c r="O15" s="18"/>
      <c r="P15" s="79" t="s">
        <v>23</v>
      </c>
      <c r="Q15" s="96" t="s">
        <v>23</v>
      </c>
      <c r="R15" s="52"/>
      <c r="S15" s="24">
        <f>(SIN(PI()*(D14+E14/60)/180))*(SIN(PI()*(D16+E16/60)/180))</f>
        <v>0</v>
      </c>
      <c r="T15" s="24">
        <f>(COS(PI()*(D14+E14/60)/180))*(COS(PI()*(D16+E16/60)/180))</f>
        <v>0.3624109271204094</v>
      </c>
      <c r="U15" s="24">
        <f>COS(PI()*(F14-F16+(G14-G16)/60)/180)</f>
        <v>0.60311518055808389</v>
      </c>
    </row>
    <row r="16" spans="2:35" s="23" customFormat="1" ht="15">
      <c r="B16" s="112"/>
      <c r="C16" s="72"/>
      <c r="D16" s="72"/>
      <c r="E16" s="73"/>
      <c r="F16" s="72"/>
      <c r="G16" s="73"/>
      <c r="H16" s="74"/>
      <c r="I16" s="18"/>
      <c r="J16" s="18"/>
      <c r="K16" s="19">
        <f>J15+K14</f>
        <v>1.178852058612442</v>
      </c>
      <c r="L16" s="20"/>
      <c r="M16" s="18"/>
      <c r="N16" s="18"/>
      <c r="O16" s="19">
        <f>N15+O14</f>
        <v>1.2024290997846909</v>
      </c>
      <c r="P16" s="21"/>
      <c r="Q16" s="96" t="s">
        <v>23</v>
      </c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0</v>
      </c>
      <c r="J17" s="19">
        <f>I17*1.852</f>
        <v>0</v>
      </c>
      <c r="K17" s="18"/>
      <c r="L17" s="78"/>
      <c r="M17" s="19">
        <f>SUM((I17/100)*(100+L17))</f>
        <v>0</v>
      </c>
      <c r="N17" s="19">
        <f>M17*1.852</f>
        <v>0</v>
      </c>
      <c r="O17" s="18"/>
      <c r="P17" s="79"/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1</v>
      </c>
      <c r="U17" s="24">
        <f>COS(PI()*(F16-F18+(G16-G18)/60)/180)</f>
        <v>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1.178852058612442</v>
      </c>
      <c r="L18" s="20"/>
      <c r="M18" s="18"/>
      <c r="N18" s="18"/>
      <c r="O18" s="19">
        <f>N17+O16</f>
        <v>1.2024290997846909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/>
      <c r="M19" s="19">
        <f>SUM((I19/100)*(100+L19))</f>
        <v>0</v>
      </c>
      <c r="N19" s="19">
        <f>M19*1.852</f>
        <v>0</v>
      </c>
      <c r="O19" s="18"/>
      <c r="P19" s="79"/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C20" s="72"/>
      <c r="D20" s="72"/>
      <c r="E20" s="73"/>
      <c r="F20" s="72"/>
      <c r="G20" s="73"/>
      <c r="H20" s="74"/>
      <c r="I20" s="18"/>
      <c r="J20" s="18"/>
      <c r="K20" s="19">
        <f>J19+K18</f>
        <v>1.178852058612442</v>
      </c>
      <c r="L20" s="20"/>
      <c r="M20" s="18"/>
      <c r="N20" s="18"/>
      <c r="O20" s="19">
        <f>N19+O18</f>
        <v>1.2024290997846909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0</v>
      </c>
      <c r="J21" s="19">
        <f>I21*1.852</f>
        <v>0</v>
      </c>
      <c r="K21" s="18"/>
      <c r="L21" s="78"/>
      <c r="M21" s="19">
        <f>SUM((I21/100)*(100+L21))</f>
        <v>0</v>
      </c>
      <c r="N21" s="19">
        <f>M21*1.852</f>
        <v>0</v>
      </c>
      <c r="O21" s="18"/>
      <c r="P21" s="79"/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1.178852058612442</v>
      </c>
      <c r="L22" s="20"/>
      <c r="M22" s="18"/>
      <c r="N22" s="18"/>
      <c r="O22" s="19">
        <f>N21+O20</f>
        <v>1.2024290997846909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/>
      <c r="M23" s="19">
        <f>SUM((I23/100)*(100+L23))</f>
        <v>0</v>
      </c>
      <c r="N23" s="19">
        <f>M23*1.852</f>
        <v>0</v>
      </c>
      <c r="O23" s="18"/>
      <c r="P23" s="79"/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1.178852058612442</v>
      </c>
      <c r="L24" s="20"/>
      <c r="M24" s="18"/>
      <c r="N24" s="18"/>
      <c r="O24" s="19">
        <f>N23+O22</f>
        <v>1.2024290997846909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1.178852058612442</v>
      </c>
      <c r="L26" s="20"/>
      <c r="M26" s="18"/>
      <c r="N26" s="18"/>
      <c r="O26" s="19">
        <f>N25+O24</f>
        <v>1.2024290997846909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1.178852058612442</v>
      </c>
      <c r="L28" s="20"/>
      <c r="M28" s="18"/>
      <c r="N28" s="18"/>
      <c r="O28" s="19">
        <f>N27+O26</f>
        <v>1.2024290997846909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1.178852058612442</v>
      </c>
      <c r="L30" s="20"/>
      <c r="M30" s="18"/>
      <c r="N30" s="18"/>
      <c r="O30" s="19">
        <f>N29+O28</f>
        <v>1.2024290997846909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 t="e">
        <f>(SIN(PI()*(#REF!+#REF!/60)/180))*(SIN(PI()*(D32+E32/60)/180))</f>
        <v>#REF!</v>
      </c>
      <c r="T31" s="24" t="e">
        <f>(COS(PI()*(#REF!+#REF!/60)/180))*(COS(PI()*(D32+E32/60)/180))</f>
        <v>#REF!</v>
      </c>
      <c r="U31" s="24" t="e">
        <f>COS(PI()*(#REF!-F32+(#REF!-G32)/60)/180)</f>
        <v>#REF!</v>
      </c>
    </row>
    <row r="32" spans="2:21" s="23" customFormat="1" ht="15.75" thickBot="1">
      <c r="B32" s="113"/>
      <c r="C32" s="22"/>
      <c r="D32" s="62"/>
      <c r="E32" s="63"/>
      <c r="F32" s="64"/>
      <c r="G32" s="63"/>
      <c r="H32" s="65"/>
      <c r="I32" s="66"/>
      <c r="J32" s="67"/>
      <c r="K32" s="68">
        <f>J31+K30</f>
        <v>1.178852058612442</v>
      </c>
      <c r="L32" s="69"/>
      <c r="M32" s="70"/>
      <c r="N32" s="67"/>
      <c r="O32" s="68">
        <f>N31+O30</f>
        <v>1.2024290997846909</v>
      </c>
      <c r="P32" s="71"/>
      <c r="Q32" s="98"/>
      <c r="R32" s="52"/>
    </row>
    <row r="33" spans="2:27" s="23" customFormat="1" ht="16.350000000000001" customHeight="1" thickTop="1" thickBot="1">
      <c r="B33" s="114"/>
      <c r="C33" s="99" t="s">
        <v>60</v>
      </c>
      <c r="D33" s="100"/>
      <c r="E33" s="100"/>
      <c r="F33" s="100"/>
      <c r="G33" s="100"/>
      <c r="H33" s="101"/>
      <c r="I33" s="102">
        <f>SUM(I5:I32)</f>
        <v>0.63652918931557334</v>
      </c>
      <c r="J33" s="102"/>
      <c r="K33" s="103">
        <f>K32</f>
        <v>1.178852058612442</v>
      </c>
      <c r="L33" s="104" t="s">
        <v>23</v>
      </c>
      <c r="M33" s="105"/>
      <c r="N33" s="105"/>
      <c r="O33" s="103">
        <f>O32</f>
        <v>1.2024290997846909</v>
      </c>
      <c r="P33" s="106"/>
      <c r="Q33" s="107"/>
      <c r="R33" s="52"/>
    </row>
    <row r="34" spans="2:27" s="17" customFormat="1" ht="15.75" thickTop="1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  <row r="35" spans="2:27" s="17" customFormat="1" ht="15">
      <c r="B35" s="110"/>
      <c r="C35" s="26"/>
      <c r="D35" s="27"/>
      <c r="E35" s="28"/>
      <c r="F35" s="29"/>
      <c r="G35" s="30"/>
      <c r="H35" s="31"/>
      <c r="I35" s="32"/>
      <c r="J35" s="32"/>
      <c r="K35" s="32"/>
      <c r="L35" s="33"/>
      <c r="M35" s="34"/>
      <c r="N35" s="32"/>
      <c r="O35" s="32"/>
      <c r="P35" s="32"/>
      <c r="Q35" s="35"/>
      <c r="T35" s="34"/>
      <c r="V35" s="32"/>
      <c r="W35" s="36"/>
      <c r="AA35" s="36"/>
    </row>
  </sheetData>
  <sheetProtection algorithmName="SHA-512" hashValue="lR9olWG4ik3dIqctEcSLBVUmKjXBwhyzgKmtmilhNqrXJZNusQO16kWbKpgqLctPwCDyqiTrwjeSrktvs0wCng==" saltValue="hq7nk1ZZKHHMLFXanY597A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C36D0-27F6-4609-B41B-0BF87EC4B592}">
  <dimension ref="B1:AI35"/>
  <sheetViews>
    <sheetView view="pageBreakPreview" zoomScale="94" zoomScaleNormal="100" zoomScaleSheetLayoutView="94" workbookViewId="0">
      <pane ySplit="4" topLeftCell="A40" activePane="bottomLeft" state="frozen"/>
      <selection pane="bottomLeft" activeCell="K40" sqref="K40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31" t="s">
        <v>71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3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72</v>
      </c>
      <c r="D6" s="72">
        <v>68</v>
      </c>
      <c r="E6" s="73">
        <v>47.119</v>
      </c>
      <c r="F6" s="72">
        <v>52</v>
      </c>
      <c r="G6" s="73">
        <v>56.24</v>
      </c>
      <c r="H6" s="74">
        <v>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68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0.1869131989153926</v>
      </c>
      <c r="J7" s="19">
        <f>I7*1.852</f>
        <v>0.34616324439130713</v>
      </c>
      <c r="K7" s="18"/>
      <c r="L7" s="78">
        <v>2</v>
      </c>
      <c r="M7" s="19">
        <f>SUM((I7/100)*(100+L7))</f>
        <v>0.19065146289370044</v>
      </c>
      <c r="N7" s="19">
        <f>M7*1.852</f>
        <v>0.35308650927913321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0.86907306725522993</v>
      </c>
      <c r="T7" s="24">
        <f>(COS(PI()*(D6+E6/60)/180))*(COS(PI()*(D8+E8/60)/180))</f>
        <v>0.13092693128108326</v>
      </c>
      <c r="U7" s="24">
        <f>COS(PI()*(F6-F8+(G6-G8)/60)/180)</f>
        <v>0.99999999988995691</v>
      </c>
    </row>
    <row r="8" spans="2:35" s="23" customFormat="1" ht="15">
      <c r="B8" s="112">
        <v>2</v>
      </c>
      <c r="C8" s="72" t="s">
        <v>73</v>
      </c>
      <c r="D8" s="72">
        <v>68</v>
      </c>
      <c r="E8" s="73">
        <v>47.305</v>
      </c>
      <c r="F8" s="72">
        <v>52</v>
      </c>
      <c r="G8" s="73">
        <v>56.290999999999997</v>
      </c>
      <c r="H8" s="74">
        <v>250</v>
      </c>
      <c r="I8" s="18"/>
      <c r="J8" s="18"/>
      <c r="K8" s="19">
        <f>J7+K6</f>
        <v>0.34616324439130713</v>
      </c>
      <c r="L8" s="20"/>
      <c r="M8" s="18"/>
      <c r="N8" s="18"/>
      <c r="O8" s="19">
        <f>N7+O6</f>
        <v>0.35308650927913321</v>
      </c>
      <c r="P8" s="21"/>
      <c r="Q8" s="96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0.69909959349337025</v>
      </c>
      <c r="J9" s="19">
        <f>I9*1.852</f>
        <v>1.2947324471497217</v>
      </c>
      <c r="K9" s="18"/>
      <c r="L9" s="78">
        <v>2</v>
      </c>
      <c r="M9" s="19">
        <f>SUM((I9/100)*(100+L9))</f>
        <v>0.71308158536323762</v>
      </c>
      <c r="N9" s="19">
        <f>M9*1.852</f>
        <v>1.3206270960927162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0.86915949160180095</v>
      </c>
      <c r="T9" s="24">
        <f>(COS(PI()*(D8+E8/60)/180))*(COS(PI()*(D10+E10/60)/180))</f>
        <v>0.13084048796238953</v>
      </c>
      <c r="U9" s="24">
        <f>COS(PI()*(F8-F10+(G8-G10)/60)/180)</f>
        <v>0.99999999815194529</v>
      </c>
    </row>
    <row r="10" spans="2:35" s="23" customFormat="1" ht="15">
      <c r="B10" s="112">
        <v>3</v>
      </c>
      <c r="C10" s="72" t="s">
        <v>25</v>
      </c>
      <c r="D10" s="72">
        <v>68</v>
      </c>
      <c r="E10" s="73">
        <v>48</v>
      </c>
      <c r="F10" s="72">
        <v>52</v>
      </c>
      <c r="G10" s="73">
        <v>56.5</v>
      </c>
      <c r="H10" s="74">
        <v>480</v>
      </c>
      <c r="I10" s="18"/>
      <c r="J10" s="18"/>
      <c r="K10" s="19">
        <f>J9+K8</f>
        <v>1.6408956915410289</v>
      </c>
      <c r="L10" s="20"/>
      <c r="M10" s="18"/>
      <c r="N10" s="18"/>
      <c r="O10" s="19">
        <f>N9+O8</f>
        <v>1.6737136053718493</v>
      </c>
      <c r="P10" s="21"/>
      <c r="Q10" s="96"/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1.4969969171392068</v>
      </c>
      <c r="J11" s="19">
        <f>I11*1.852</f>
        <v>2.7724382905418112</v>
      </c>
      <c r="K11" s="18"/>
      <c r="L11" s="78">
        <v>2</v>
      </c>
      <c r="M11" s="19">
        <f>SUM((I11/100)*(100+L11))</f>
        <v>1.5269368554819911</v>
      </c>
      <c r="N11" s="19">
        <f>M11*1.852</f>
        <v>2.8278870563526475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0.8693061054215151</v>
      </c>
      <c r="T11" s="24">
        <f>(COS(PI()*(D10+E10/60)/180))*(COS(PI()*(D12+E12/60)/180))</f>
        <v>0.13069386750138107</v>
      </c>
      <c r="U11" s="24">
        <f>COS(PI()*(F10-F12+(G10-G12)/60)/180)</f>
        <v>0.99999948172735142</v>
      </c>
    </row>
    <row r="12" spans="2:35" s="23" customFormat="1" ht="15">
      <c r="B12" s="112">
        <v>4</v>
      </c>
      <c r="C12" s="72" t="s">
        <v>74</v>
      </c>
      <c r="D12" s="72">
        <v>68</v>
      </c>
      <c r="E12" s="73">
        <v>48.8</v>
      </c>
      <c r="F12" s="72">
        <v>53</v>
      </c>
      <c r="G12" s="73">
        <v>0</v>
      </c>
      <c r="H12" s="74">
        <v>600</v>
      </c>
      <c r="I12" s="18"/>
      <c r="J12" s="18"/>
      <c r="K12" s="19">
        <f>J11+K10</f>
        <v>4.4133339820828397</v>
      </c>
      <c r="L12" s="20"/>
      <c r="M12" s="18"/>
      <c r="N12" s="18"/>
      <c r="O12" s="19">
        <f>N11+O10</f>
        <v>4.5016006617244972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v>0</v>
      </c>
      <c r="J13" s="19">
        <f>I13*1.852</f>
        <v>0</v>
      </c>
      <c r="K13" s="18"/>
      <c r="L13" s="78">
        <v>2</v>
      </c>
      <c r="M13" s="19">
        <f>SUM((I13/100)*(100+L13))</f>
        <v>0</v>
      </c>
      <c r="N13" s="19">
        <f>M13*1.852</f>
        <v>0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</v>
      </c>
      <c r="T13" s="24">
        <f>(COS(PI()*(D12+E12/60)/180))*(COS(PI()*(D14+E14/60)/180))</f>
        <v>0.36140759869195899</v>
      </c>
      <c r="U13" s="24">
        <f>COS(PI()*(F12-F14+(G12-G14)/60)/180)</f>
        <v>0.60181502315204838</v>
      </c>
    </row>
    <row r="14" spans="2:35" s="23" customFormat="1" ht="15">
      <c r="B14" s="112" t="s">
        <v>23</v>
      </c>
      <c r="C14" s="72" t="s">
        <v>23</v>
      </c>
      <c r="D14" s="72"/>
      <c r="E14" s="73"/>
      <c r="F14" s="72"/>
      <c r="G14" s="73"/>
      <c r="H14" s="74">
        <v>0</v>
      </c>
      <c r="I14" s="18"/>
      <c r="J14" s="18"/>
      <c r="K14" s="19">
        <f>J13+K12</f>
        <v>4.4133339820828397</v>
      </c>
      <c r="L14" s="20"/>
      <c r="M14" s="18"/>
      <c r="N14" s="18"/>
      <c r="O14" s="19">
        <f>N13+O12</f>
        <v>4.5016006617244972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v>0</v>
      </c>
      <c r="J15" s="19">
        <f>I15*1.852</f>
        <v>0</v>
      </c>
      <c r="K15" s="18"/>
      <c r="L15" s="78"/>
      <c r="M15" s="19">
        <f>SUM((I15/100)*(100+L15))</f>
        <v>0</v>
      </c>
      <c r="N15" s="19">
        <f>M15*1.852</f>
        <v>0</v>
      </c>
      <c r="O15" s="18"/>
      <c r="P15" s="79" t="s">
        <v>23</v>
      </c>
      <c r="Q15" s="96" t="s">
        <v>23</v>
      </c>
      <c r="R15" s="52"/>
      <c r="S15" s="24">
        <f>(SIN(PI()*(D14+E14/60)/180))*(SIN(PI()*(D16+E16/60)/180))</f>
        <v>0</v>
      </c>
      <c r="T15" s="24">
        <f>(COS(PI()*(D14+E14/60)/180))*(COS(PI()*(D16+E16/60)/180))</f>
        <v>1</v>
      </c>
      <c r="U15" s="24">
        <f>COS(PI()*(F14-F16+(G14-G16)/60)/180)</f>
        <v>1</v>
      </c>
    </row>
    <row r="16" spans="2:35" s="23" customFormat="1" ht="15">
      <c r="B16" s="112"/>
      <c r="C16" s="72"/>
      <c r="D16" s="72"/>
      <c r="E16" s="73"/>
      <c r="F16" s="72"/>
      <c r="G16" s="73"/>
      <c r="H16" s="74"/>
      <c r="I16" s="18"/>
      <c r="J16" s="18"/>
      <c r="K16" s="19">
        <f>J15+K14</f>
        <v>4.4133339820828397</v>
      </c>
      <c r="L16" s="20"/>
      <c r="M16" s="18"/>
      <c r="N16" s="18"/>
      <c r="O16" s="19">
        <f>N15+O14</f>
        <v>4.5016006617244972</v>
      </c>
      <c r="P16" s="21"/>
      <c r="Q16" s="96" t="s">
        <v>23</v>
      </c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0</v>
      </c>
      <c r="J17" s="19">
        <f>I17*1.852</f>
        <v>0</v>
      </c>
      <c r="K17" s="18"/>
      <c r="L17" s="78"/>
      <c r="M17" s="19">
        <f>SUM((I17/100)*(100+L17))</f>
        <v>0</v>
      </c>
      <c r="N17" s="19">
        <f>M17*1.852</f>
        <v>0</v>
      </c>
      <c r="O17" s="18"/>
      <c r="P17" s="79"/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1</v>
      </c>
      <c r="U17" s="24">
        <f>COS(PI()*(F16-F18+(G16-G18)/60)/180)</f>
        <v>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4.4133339820828397</v>
      </c>
      <c r="L18" s="20"/>
      <c r="M18" s="18"/>
      <c r="N18" s="18"/>
      <c r="O18" s="19">
        <f>N17+O16</f>
        <v>4.5016006617244972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/>
      <c r="M19" s="19">
        <f>SUM((I19/100)*(100+L19))</f>
        <v>0</v>
      </c>
      <c r="N19" s="19">
        <f>M19*1.852</f>
        <v>0</v>
      </c>
      <c r="O19" s="18"/>
      <c r="P19" s="79"/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C20" s="72"/>
      <c r="D20" s="72"/>
      <c r="E20" s="73"/>
      <c r="F20" s="72"/>
      <c r="G20" s="73"/>
      <c r="H20" s="74"/>
      <c r="I20" s="18"/>
      <c r="J20" s="18"/>
      <c r="K20" s="19">
        <f>J19+K18</f>
        <v>4.4133339820828397</v>
      </c>
      <c r="L20" s="20"/>
      <c r="M20" s="18"/>
      <c r="N20" s="18"/>
      <c r="O20" s="19">
        <f>N19+O18</f>
        <v>4.5016006617244972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0</v>
      </c>
      <c r="J21" s="19">
        <f>I21*1.852</f>
        <v>0</v>
      </c>
      <c r="K21" s="18"/>
      <c r="L21" s="78"/>
      <c r="M21" s="19">
        <f>SUM((I21/100)*(100+L21))</f>
        <v>0</v>
      </c>
      <c r="N21" s="19">
        <f>M21*1.852</f>
        <v>0</v>
      </c>
      <c r="O21" s="18"/>
      <c r="P21" s="79"/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4.4133339820828397</v>
      </c>
      <c r="L22" s="20"/>
      <c r="M22" s="18"/>
      <c r="N22" s="18"/>
      <c r="O22" s="19">
        <f>N21+O20</f>
        <v>4.5016006617244972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/>
      <c r="M23" s="19">
        <f>SUM((I23/100)*(100+L23))</f>
        <v>0</v>
      </c>
      <c r="N23" s="19">
        <f>M23*1.852</f>
        <v>0</v>
      </c>
      <c r="O23" s="18"/>
      <c r="P23" s="79"/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4.4133339820828397</v>
      </c>
      <c r="L24" s="20"/>
      <c r="M24" s="18"/>
      <c r="N24" s="18"/>
      <c r="O24" s="19">
        <f>N23+O22</f>
        <v>4.5016006617244972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4.4133339820828397</v>
      </c>
      <c r="L26" s="20"/>
      <c r="M26" s="18"/>
      <c r="N26" s="18"/>
      <c r="O26" s="19">
        <f>N25+O24</f>
        <v>4.5016006617244972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4.4133339820828397</v>
      </c>
      <c r="L28" s="20"/>
      <c r="M28" s="18"/>
      <c r="N28" s="18"/>
      <c r="O28" s="19">
        <f>N27+O26</f>
        <v>4.5016006617244972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4.4133339820828397</v>
      </c>
      <c r="L30" s="20"/>
      <c r="M30" s="18"/>
      <c r="N30" s="18"/>
      <c r="O30" s="19">
        <f>N29+O28</f>
        <v>4.5016006617244972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 t="e">
        <f>(SIN(PI()*(#REF!+#REF!/60)/180))*(SIN(PI()*(D32+E32/60)/180))</f>
        <v>#REF!</v>
      </c>
      <c r="T31" s="24" t="e">
        <f>(COS(PI()*(#REF!+#REF!/60)/180))*(COS(PI()*(D32+E32/60)/180))</f>
        <v>#REF!</v>
      </c>
      <c r="U31" s="24" t="e">
        <f>COS(PI()*(#REF!-F32+(#REF!-G32)/60)/180)</f>
        <v>#REF!</v>
      </c>
    </row>
    <row r="32" spans="2:21" s="23" customFormat="1" ht="15.75" thickBot="1">
      <c r="B32" s="113"/>
      <c r="C32" s="22"/>
      <c r="D32" s="62"/>
      <c r="E32" s="63"/>
      <c r="F32" s="64"/>
      <c r="G32" s="63"/>
      <c r="H32" s="65"/>
      <c r="I32" s="66"/>
      <c r="J32" s="67"/>
      <c r="K32" s="68">
        <f>J31+K30</f>
        <v>4.4133339820828397</v>
      </c>
      <c r="L32" s="69"/>
      <c r="M32" s="70"/>
      <c r="N32" s="67"/>
      <c r="O32" s="68">
        <f>N31+O30</f>
        <v>4.5016006617244972</v>
      </c>
      <c r="P32" s="71"/>
      <c r="Q32" s="98"/>
      <c r="R32" s="52"/>
    </row>
    <row r="33" spans="2:27" s="23" customFormat="1" ht="16.350000000000001" customHeight="1" thickTop="1" thickBot="1">
      <c r="B33" s="114"/>
      <c r="C33" s="99" t="s">
        <v>60</v>
      </c>
      <c r="D33" s="100"/>
      <c r="E33" s="100"/>
      <c r="F33" s="100"/>
      <c r="G33" s="100"/>
      <c r="H33" s="101"/>
      <c r="I33" s="102">
        <f>SUM(I5:I32)</f>
        <v>2.3830097095479696</v>
      </c>
      <c r="J33" s="102"/>
      <c r="K33" s="103">
        <f>K32</f>
        <v>4.4133339820828397</v>
      </c>
      <c r="L33" s="104" t="s">
        <v>23</v>
      </c>
      <c r="M33" s="105"/>
      <c r="N33" s="105"/>
      <c r="O33" s="103">
        <f>O32</f>
        <v>4.5016006617244972</v>
      </c>
      <c r="P33" s="106"/>
      <c r="Q33" s="107"/>
      <c r="R33" s="52"/>
    </row>
    <row r="34" spans="2:27" s="17" customFormat="1" ht="15.75" thickTop="1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  <row r="35" spans="2:27" s="17" customFormat="1" ht="15">
      <c r="B35" s="110"/>
      <c r="C35" s="26"/>
      <c r="D35" s="27"/>
      <c r="E35" s="28"/>
      <c r="F35" s="29"/>
      <c r="G35" s="30"/>
      <c r="H35" s="31"/>
      <c r="I35" s="32"/>
      <c r="J35" s="32"/>
      <c r="K35" s="32"/>
      <c r="L35" s="33"/>
      <c r="M35" s="34"/>
      <c r="N35" s="32"/>
      <c r="O35" s="32"/>
      <c r="P35" s="32"/>
      <c r="Q35" s="35"/>
      <c r="T35" s="34"/>
      <c r="V35" s="32"/>
      <c r="W35" s="36"/>
      <c r="AA35" s="36"/>
    </row>
  </sheetData>
  <sheetProtection algorithmName="SHA-512" hashValue="phKQ7Qzwx4Ks8eh/KY+WPBhjts+xvrzeBvHVbXQxwCjIk7o2X15rM+WDqPJxmyLeSNv2QKZOsDXGmLKhMiJWyA==" saltValue="AToP0urzb1heClYOL+pKxw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C15EA-C4D4-45C1-AA73-96F92470F73F}">
  <dimension ref="B1:AI37"/>
  <sheetViews>
    <sheetView view="pageBreakPreview" zoomScale="95" zoomScaleNormal="100" zoomScaleSheetLayoutView="95" workbookViewId="0">
      <pane ySplit="4" topLeftCell="A6" activePane="bottomLeft" state="frozen"/>
      <selection pane="bottomLeft" activeCell="D2" sqref="D2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75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76</v>
      </c>
      <c r="D6" s="72">
        <v>68</v>
      </c>
      <c r="E6" s="73">
        <v>34</v>
      </c>
      <c r="F6" s="72">
        <v>54</v>
      </c>
      <c r="G6" s="73">
        <v>0</v>
      </c>
      <c r="H6" s="74">
        <v>600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55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6.0659401490307747</v>
      </c>
      <c r="J7" s="19">
        <f>I7*1.852</f>
        <v>11.234121156004996</v>
      </c>
      <c r="K7" s="18"/>
      <c r="L7" s="78">
        <v>2</v>
      </c>
      <c r="M7" s="19">
        <f>SUM((I7/100)*(100+L7))</f>
        <v>6.1872589520113905</v>
      </c>
      <c r="N7" s="19">
        <f>M7*1.852</f>
        <v>11.458803579125096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0.86646940107188053</v>
      </c>
      <c r="T7" s="24">
        <f>(COS(PI()*(D6+E6/60)/180))*(COS(PI()*(D8+E8/60)/180))</f>
        <v>0.13353059892811947</v>
      </c>
      <c r="U7" s="24">
        <f>COS(PI()*(F6-F8+(G6-G8)/60)/180)</f>
        <v>0.99998834163707018</v>
      </c>
    </row>
    <row r="8" spans="2:35" s="25" customFormat="1" ht="15">
      <c r="B8" s="112">
        <v>2</v>
      </c>
      <c r="C8" s="72" t="s">
        <v>51</v>
      </c>
      <c r="D8" s="72">
        <v>68</v>
      </c>
      <c r="E8" s="73">
        <v>34</v>
      </c>
      <c r="F8" s="72">
        <v>54</v>
      </c>
      <c r="G8" s="73">
        <v>16.600000000000001</v>
      </c>
      <c r="H8" s="74">
        <v>400</v>
      </c>
      <c r="I8" s="18"/>
      <c r="J8" s="18"/>
      <c r="K8" s="19">
        <f>J7+K6</f>
        <v>11.234121156004996</v>
      </c>
      <c r="L8" s="20"/>
      <c r="M8" s="18"/>
      <c r="N8" s="18"/>
      <c r="O8" s="19">
        <f>N7+O6</f>
        <v>11.458803579125096</v>
      </c>
      <c r="P8" s="21"/>
      <c r="Q8" s="96"/>
      <c r="R8" s="61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4.6994233009001665</v>
      </c>
      <c r="J9" s="19">
        <f>I9*1.852</f>
        <v>8.7033319532671083</v>
      </c>
      <c r="K9" s="18"/>
      <c r="L9" s="78">
        <v>2</v>
      </c>
      <c r="M9" s="19">
        <f>SUM((I9/100)*(100+L9))</f>
        <v>4.7934117669181697</v>
      </c>
      <c r="N9" s="19">
        <f>M9*1.852</f>
        <v>8.877398592332451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0.86669184135192734</v>
      </c>
      <c r="T9" s="24">
        <f>(COS(PI()*(D8+E8/60)/180))*(COS(PI()*(D10+E10/60)/180))</f>
        <v>0.133307944463957</v>
      </c>
      <c r="U9" s="24">
        <f>COS(PI()*(F8-F10+(G8-G10)/60)/180)</f>
        <v>0.99999459769954013</v>
      </c>
    </row>
    <row r="10" spans="2:35" s="25" customFormat="1" ht="15">
      <c r="B10" s="112">
        <v>3</v>
      </c>
      <c r="C10" s="72" t="s">
        <v>25</v>
      </c>
      <c r="D10" s="72">
        <v>68</v>
      </c>
      <c r="E10" s="73">
        <v>36.25</v>
      </c>
      <c r="F10" s="72">
        <v>54</v>
      </c>
      <c r="G10" s="73">
        <v>27.9</v>
      </c>
      <c r="H10" s="74">
        <v>300</v>
      </c>
      <c r="I10" s="18"/>
      <c r="J10" s="18"/>
      <c r="K10" s="19">
        <f>J9+K8</f>
        <v>19.937453109272106</v>
      </c>
      <c r="L10" s="20"/>
      <c r="M10" s="18"/>
      <c r="N10" s="18"/>
      <c r="O10" s="19">
        <f>N9+O8</f>
        <v>20.336202171457547</v>
      </c>
      <c r="P10" s="21"/>
      <c r="Q10" s="96"/>
      <c r="R10" s="61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2.5176320782440569</v>
      </c>
      <c r="J11" s="19">
        <f>I11*1.852</f>
        <v>4.6626546089079932</v>
      </c>
      <c r="K11" s="18"/>
      <c r="L11" s="78">
        <v>2</v>
      </c>
      <c r="M11" s="19">
        <f>SUM((I11/100)*(100+L11))</f>
        <v>2.5679847198089383</v>
      </c>
      <c r="N11" s="19">
        <f>M11*1.852</f>
        <v>4.7559077010861541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0.8669192789056942</v>
      </c>
      <c r="T11" s="24">
        <f>(COS(PI()*(D10+E10/60)/180))*(COS(PI()*(D12+E12/60)/180))</f>
        <v>0.13308072098853585</v>
      </c>
      <c r="U11" s="24">
        <f>COS(PI()*(F10-F12+(G10-G12)/60)/180)</f>
        <v>0.99999798571798793</v>
      </c>
    </row>
    <row r="12" spans="2:35" s="23" customFormat="1" ht="15">
      <c r="B12" s="112">
        <v>4</v>
      </c>
      <c r="C12" s="72" t="s">
        <v>27</v>
      </c>
      <c r="D12" s="72">
        <v>68</v>
      </c>
      <c r="E12" s="73">
        <v>36.299999999999997</v>
      </c>
      <c r="F12" s="72">
        <v>54</v>
      </c>
      <c r="G12" s="73">
        <v>34.799999999999997</v>
      </c>
      <c r="H12" s="74">
        <v>320</v>
      </c>
      <c r="I12" s="18"/>
      <c r="J12" s="18"/>
      <c r="K12" s="19">
        <f>J11+K10</f>
        <v>24.600107718180098</v>
      </c>
      <c r="L12" s="20"/>
      <c r="M12" s="18"/>
      <c r="N12" s="18"/>
      <c r="O12" s="19">
        <f>N11+O10</f>
        <v>25.092109872543702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2.8247832355365738</v>
      </c>
      <c r="J13" s="19">
        <f>I13*1.852</f>
        <v>5.2314985522137354</v>
      </c>
      <c r="K13" s="18"/>
      <c r="L13" s="78">
        <v>2</v>
      </c>
      <c r="M13" s="19">
        <f>SUM((I13/100)*(100+L13))</f>
        <v>2.8812789002473052</v>
      </c>
      <c r="N13" s="19">
        <f>M13*1.852</f>
        <v>5.3361285232580098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0.86685503965757815</v>
      </c>
      <c r="T13" s="24">
        <f>(COS(PI()*(D12+E12/60)/180))*(COS(PI()*(D14+E14/60)/180))</f>
        <v>0.13314493961151419</v>
      </c>
      <c r="U13" s="24">
        <f>COS(PI()*(F12-F14+(G12-G14)/60)/180)</f>
        <v>0.99999762017735183</v>
      </c>
    </row>
    <row r="14" spans="2:35" s="23" customFormat="1" ht="15">
      <c r="B14" s="112">
        <v>5</v>
      </c>
      <c r="C14" s="72" t="s">
        <v>28</v>
      </c>
      <c r="D14" s="72">
        <v>68</v>
      </c>
      <c r="E14" s="73">
        <v>35.6</v>
      </c>
      <c r="F14" s="72">
        <v>54</v>
      </c>
      <c r="G14" s="73">
        <v>42.3</v>
      </c>
      <c r="H14" s="74">
        <v>300</v>
      </c>
      <c r="I14" s="18"/>
      <c r="J14" s="18"/>
      <c r="K14" s="19">
        <f>J13+K12</f>
        <v>29.831606270393834</v>
      </c>
      <c r="L14" s="20"/>
      <c r="M14" s="18"/>
      <c r="N14" s="18"/>
      <c r="O14" s="19">
        <f>N13+O12</f>
        <v>30.428238395801714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1.9473030949316592</v>
      </c>
      <c r="J15" s="19">
        <f>I15*1.852</f>
        <v>3.6064053318134328</v>
      </c>
      <c r="K15" s="18"/>
      <c r="L15" s="78">
        <v>2</v>
      </c>
      <c r="M15" s="19">
        <f>SUM((I15/100)*(100+L15))</f>
        <v>1.9862491568302925</v>
      </c>
      <c r="N15" s="19">
        <f>M15*1.852</f>
        <v>3.6785334384497017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0.86666719825170768</v>
      </c>
      <c r="T15" s="24">
        <f>(COS(PI()*(D14+E14/60)/180))*(COS(PI()*(D16+E16/60)/180))</f>
        <v>0.13333274082480898</v>
      </c>
      <c r="U15" s="24">
        <f>COS(PI()*(F14-F16+(G14-G16)/60)/180)</f>
        <v>0.99999925368741438</v>
      </c>
    </row>
    <row r="16" spans="2:35" s="23" customFormat="1" ht="15">
      <c r="B16" s="112">
        <v>6</v>
      </c>
      <c r="C16" s="72" t="s">
        <v>29</v>
      </c>
      <c r="D16" s="72">
        <v>68</v>
      </c>
      <c r="E16" s="73">
        <v>34.4</v>
      </c>
      <c r="F16" s="72">
        <v>54</v>
      </c>
      <c r="G16" s="73">
        <v>46.5</v>
      </c>
      <c r="H16" s="74">
        <v>300</v>
      </c>
      <c r="I16" s="18"/>
      <c r="J16" s="18"/>
      <c r="K16" s="19">
        <f>J15+K14</f>
        <v>33.438011602207268</v>
      </c>
      <c r="L16" s="20"/>
      <c r="M16" s="18"/>
      <c r="N16" s="18"/>
      <c r="O16" s="19">
        <f>N15+O14</f>
        <v>34.106771834251418</v>
      </c>
      <c r="P16" s="21"/>
      <c r="Q16" s="96"/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2.8199189420085524</v>
      </c>
      <c r="J17" s="19">
        <f>I17*1.852</f>
        <v>5.2224898805998397</v>
      </c>
      <c r="K17" s="18"/>
      <c r="L17" s="78">
        <v>2</v>
      </c>
      <c r="M17" s="19">
        <f>SUM((I17/100)*(100+L17))</f>
        <v>2.8763173208487234</v>
      </c>
      <c r="N17" s="19">
        <f>M17*1.852</f>
        <v>5.3269396782118363</v>
      </c>
      <c r="O17" s="18"/>
      <c r="P17" s="79" t="s">
        <v>22</v>
      </c>
      <c r="Q17" s="96" t="s">
        <v>23</v>
      </c>
      <c r="R17" s="52"/>
      <c r="S17" s="24">
        <f>(SIN(PI()*(D16+E16/60)/180))*(SIN(PI()*(D18+E18/60)/180))</f>
        <v>0.86636046662823174</v>
      </c>
      <c r="T17" s="24">
        <f>(COS(PI()*(D16+E16/60)/180))*(COS(PI()*(D18+E18/60)/180))</f>
        <v>0.13363938063998243</v>
      </c>
      <c r="U17" s="24">
        <f>COS(PI()*(F16-F18+(G16-G18)/60)/180)</f>
        <v>0.99999862541420814</v>
      </c>
    </row>
    <row r="18" spans="2:21" s="23" customFormat="1" ht="15">
      <c r="B18" s="112">
        <v>7</v>
      </c>
      <c r="C18" s="72" t="s">
        <v>30</v>
      </c>
      <c r="D18" s="72">
        <v>68</v>
      </c>
      <c r="E18" s="73">
        <v>32.5</v>
      </c>
      <c r="F18" s="72">
        <v>54</v>
      </c>
      <c r="G18" s="73">
        <v>52.2</v>
      </c>
      <c r="H18" s="74">
        <v>330</v>
      </c>
      <c r="I18" s="18"/>
      <c r="J18" s="18"/>
      <c r="K18" s="19">
        <f>J17+K16</f>
        <v>38.660501482807106</v>
      </c>
      <c r="L18" s="20"/>
      <c r="M18" s="18"/>
      <c r="N18" s="18"/>
      <c r="O18" s="19">
        <f>N17+O16</f>
        <v>39.433711512463255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14.648968174022521</v>
      </c>
      <c r="J19" s="19">
        <f>I19*1.852</f>
        <v>27.129889058289709</v>
      </c>
      <c r="K19" s="18"/>
      <c r="L19" s="78">
        <v>2</v>
      </c>
      <c r="M19" s="19">
        <f>SUM((I19/100)*(100+L19))</f>
        <v>14.941947537502971</v>
      </c>
      <c r="N19" s="19">
        <f>M19*1.852</f>
        <v>27.672486839455502</v>
      </c>
      <c r="O19" s="18"/>
      <c r="P19" s="79" t="s">
        <v>22</v>
      </c>
      <c r="Q19" s="96" t="s">
        <v>23</v>
      </c>
      <c r="R19" s="52"/>
      <c r="S19" s="24">
        <f>(SIN(PI()*(D18+E18/60)/180))*(SIN(PI()*(D20+E20/60)/180))</f>
        <v>0.86552713328779252</v>
      </c>
      <c r="T19" s="24">
        <f>(COS(PI()*(D18+E18/60)/180))*(COS(PI()*(D20+E20/60)/180))</f>
        <v>0.13447107920079754</v>
      </c>
      <c r="U19" s="24">
        <f>COS(PI()*(F18-F20+(G18-G20)/60)/180)</f>
        <v>0.99994577689699016</v>
      </c>
    </row>
    <row r="20" spans="2:21" s="23" customFormat="1" ht="15">
      <c r="B20" s="112">
        <v>8</v>
      </c>
      <c r="C20" s="23" t="s">
        <v>58</v>
      </c>
      <c r="D20" s="72">
        <v>68</v>
      </c>
      <c r="E20" s="73">
        <v>26</v>
      </c>
      <c r="F20" s="72">
        <v>55</v>
      </c>
      <c r="G20" s="73">
        <v>28</v>
      </c>
      <c r="H20" s="74">
        <v>450</v>
      </c>
      <c r="I20" s="18"/>
      <c r="J20" s="18"/>
      <c r="K20" s="19">
        <f>J19+K18</f>
        <v>65.790390541096812</v>
      </c>
      <c r="L20" s="20"/>
      <c r="M20" s="18"/>
      <c r="N20" s="18"/>
      <c r="O20" s="19">
        <f>N19+O18</f>
        <v>67.106198351918749</v>
      </c>
      <c r="P20" s="21"/>
      <c r="Q20" s="96" t="s">
        <v>77</v>
      </c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v>0</v>
      </c>
      <c r="J21" s="19">
        <f>I21*1.852</f>
        <v>0</v>
      </c>
      <c r="K21" s="18"/>
      <c r="L21" s="78">
        <v>2</v>
      </c>
      <c r="M21" s="19">
        <f>SUM((I21/100)*(100+L21))</f>
        <v>0</v>
      </c>
      <c r="N21" s="19">
        <f>M21*1.852</f>
        <v>0</v>
      </c>
      <c r="O21" s="18"/>
      <c r="P21" s="79" t="s">
        <v>22</v>
      </c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0.36758356838389705</v>
      </c>
      <c r="U21" s="24">
        <f>COS(PI()*(F20-F22+(G20-G22)/60)/180)</f>
        <v>0.56688559822523099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65.790390541096812</v>
      </c>
      <c r="L22" s="20"/>
      <c r="M22" s="18"/>
      <c r="N22" s="18"/>
      <c r="O22" s="19">
        <f>N21+O20</f>
        <v>67.106198351918749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>
        <v>2</v>
      </c>
      <c r="M23" s="19">
        <f>SUM((I23/100)*(100+L23))</f>
        <v>0</v>
      </c>
      <c r="N23" s="19">
        <f>M23*1.852</f>
        <v>0</v>
      </c>
      <c r="O23" s="18"/>
      <c r="P23" s="79" t="s">
        <v>22</v>
      </c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65.790390541096812</v>
      </c>
      <c r="L24" s="20"/>
      <c r="M24" s="18"/>
      <c r="N24" s="18"/>
      <c r="O24" s="19">
        <f>N23+O22</f>
        <v>67.106198351918749</v>
      </c>
      <c r="P24" s="21"/>
      <c r="Q24" s="96" t="s">
        <v>23</v>
      </c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v>0</v>
      </c>
      <c r="J25" s="19">
        <f>I25*1.852</f>
        <v>0</v>
      </c>
      <c r="K25" s="18"/>
      <c r="L25" s="78">
        <v>0</v>
      </c>
      <c r="M25" s="19">
        <f>SUM((I25/100)*(100+L25))</f>
        <v>0</v>
      </c>
      <c r="N25" s="19">
        <f>M25*1.852</f>
        <v>0</v>
      </c>
      <c r="O25" s="18"/>
      <c r="P25" s="79" t="s">
        <v>23</v>
      </c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65.790390541096812</v>
      </c>
      <c r="L26" s="20"/>
      <c r="M26" s="18"/>
      <c r="N26" s="18"/>
      <c r="O26" s="19">
        <f>N25+O24</f>
        <v>67.106198351918749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65.790390541096812</v>
      </c>
      <c r="L28" s="20"/>
      <c r="M28" s="18"/>
      <c r="N28" s="18"/>
      <c r="O28" s="19">
        <f>N27+O26</f>
        <v>67.106198351918749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65.790390541096812</v>
      </c>
      <c r="L30" s="20"/>
      <c r="M30" s="18"/>
      <c r="N30" s="18"/>
      <c r="O30" s="19">
        <f>N29+O28</f>
        <v>67.106198351918749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f>(180/PI())*(60*ATAN((SQRT(1-(S31+(T31*U31))^2))/(S31+(T31*U31))))</f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>
        <f>(SIN(PI()*(D30+E30/60)/180))*(SIN(PI()*(D32+E32/60)/180))</f>
        <v>0</v>
      </c>
      <c r="T31" s="24">
        <f>(COS(PI()*(D30+E30/60)/180))*(COS(PI()*(D32+E32/60)/180))</f>
        <v>1</v>
      </c>
      <c r="U31" s="24">
        <f>COS(PI()*(F30-F32+(G30-G32)/60)/180)</f>
        <v>1</v>
      </c>
    </row>
    <row r="32" spans="2:21" s="23" customFormat="1" ht="15">
      <c r="B32" s="112"/>
      <c r="C32" s="72"/>
      <c r="D32" s="72"/>
      <c r="E32" s="73"/>
      <c r="F32" s="72"/>
      <c r="G32" s="73"/>
      <c r="H32" s="74"/>
      <c r="I32" s="18"/>
      <c r="J32" s="18"/>
      <c r="K32" s="19">
        <f>J31+K30</f>
        <v>65.790390541096812</v>
      </c>
      <c r="L32" s="20"/>
      <c r="M32" s="18"/>
      <c r="N32" s="18"/>
      <c r="O32" s="19">
        <f>N31+O30</f>
        <v>67.106198351918749</v>
      </c>
      <c r="P32" s="21"/>
      <c r="Q32" s="96"/>
      <c r="R32" s="52"/>
    </row>
    <row r="33" spans="2:27" s="23" customFormat="1" ht="15">
      <c r="B33" s="112"/>
      <c r="C33" s="75"/>
      <c r="D33" s="75"/>
      <c r="E33" s="76"/>
      <c r="F33" s="75"/>
      <c r="G33" s="76"/>
      <c r="H33" s="77"/>
      <c r="I33" s="19">
        <v>0</v>
      </c>
      <c r="J33" s="19">
        <f>I33*1.852</f>
        <v>0</v>
      </c>
      <c r="K33" s="18"/>
      <c r="L33" s="78"/>
      <c r="M33" s="19">
        <f>SUM((I33/100)*(100+L33))</f>
        <v>0</v>
      </c>
      <c r="N33" s="19">
        <f>M33*1.852</f>
        <v>0</v>
      </c>
      <c r="O33" s="18"/>
      <c r="P33" s="79"/>
      <c r="Q33" s="96" t="s">
        <v>23</v>
      </c>
      <c r="R33" s="52"/>
      <c r="S33" s="24" t="e">
        <f>(SIN(PI()*(#REF!+#REF!/60)/180))*(SIN(PI()*(D34+E34/60)/180))</f>
        <v>#REF!</v>
      </c>
      <c r="T33" s="24" t="e">
        <f>(COS(PI()*(#REF!+#REF!/60)/180))*(COS(PI()*(D34+E34/60)/180))</f>
        <v>#REF!</v>
      </c>
      <c r="U33" s="24" t="e">
        <f>COS(PI()*(#REF!-F34+(#REF!-G34)/60)/180)</f>
        <v>#REF!</v>
      </c>
    </row>
    <row r="34" spans="2:27" s="23" customFormat="1" ht="15.75" thickBot="1">
      <c r="B34" s="113"/>
      <c r="C34" s="22"/>
      <c r="D34" s="62"/>
      <c r="E34" s="63"/>
      <c r="F34" s="64"/>
      <c r="G34" s="63"/>
      <c r="H34" s="65"/>
      <c r="I34" s="66"/>
      <c r="J34" s="67"/>
      <c r="K34" s="68">
        <f>J33+K32</f>
        <v>65.790390541096812</v>
      </c>
      <c r="L34" s="69"/>
      <c r="M34" s="70"/>
      <c r="N34" s="67"/>
      <c r="O34" s="68">
        <f>N33+O32</f>
        <v>67.106198351918749</v>
      </c>
      <c r="P34" s="71"/>
      <c r="Q34" s="98"/>
      <c r="R34" s="52"/>
    </row>
    <row r="35" spans="2:27" s="23" customFormat="1" ht="16.350000000000001" customHeight="1" thickTop="1" thickBot="1">
      <c r="B35" s="114"/>
      <c r="C35" s="99" t="s">
        <v>60</v>
      </c>
      <c r="D35" s="100"/>
      <c r="E35" s="100"/>
      <c r="F35" s="100"/>
      <c r="G35" s="100"/>
      <c r="H35" s="101"/>
      <c r="I35" s="102">
        <f>SUM(I5:I34)</f>
        <v>35.523968974674304</v>
      </c>
      <c r="J35" s="102"/>
      <c r="K35" s="103">
        <f>K34</f>
        <v>65.790390541096812</v>
      </c>
      <c r="L35" s="104" t="s">
        <v>23</v>
      </c>
      <c r="M35" s="105"/>
      <c r="N35" s="105"/>
      <c r="O35" s="103">
        <f>O34</f>
        <v>67.106198351918749</v>
      </c>
      <c r="P35" s="106"/>
      <c r="Q35" s="107"/>
      <c r="R35" s="52"/>
    </row>
    <row r="36" spans="2:27" s="17" customFormat="1" ht="15.75" thickTop="1">
      <c r="B36" s="110"/>
      <c r="C36" s="26"/>
      <c r="D36" s="27"/>
      <c r="E36" s="28"/>
      <c r="F36" s="29"/>
      <c r="G36" s="30"/>
      <c r="H36" s="31"/>
      <c r="I36" s="32"/>
      <c r="J36" s="32"/>
      <c r="K36" s="32"/>
      <c r="L36" s="33"/>
      <c r="M36" s="34"/>
      <c r="N36" s="32"/>
      <c r="O36" s="32"/>
      <c r="P36" s="32"/>
      <c r="Q36" s="35"/>
      <c r="T36" s="34"/>
      <c r="V36" s="32"/>
      <c r="W36" s="36"/>
      <c r="AA36" s="36"/>
    </row>
    <row r="37" spans="2:27" s="17" customFormat="1" ht="15">
      <c r="B37" s="110"/>
      <c r="C37" s="26"/>
      <c r="D37" s="27"/>
      <c r="E37" s="28"/>
      <c r="F37" s="29"/>
      <c r="G37" s="30"/>
      <c r="H37" s="31"/>
      <c r="I37" s="32"/>
      <c r="J37" s="32"/>
      <c r="K37" s="32"/>
      <c r="L37" s="33"/>
      <c r="M37" s="34"/>
      <c r="N37" s="32"/>
      <c r="O37" s="32"/>
      <c r="P37" s="32"/>
      <c r="Q37" s="35"/>
      <c r="T37" s="34"/>
      <c r="V37" s="32"/>
      <c r="W37" s="36"/>
      <c r="AA37" s="36"/>
    </row>
  </sheetData>
  <sheetProtection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620D8-CC55-4DDE-A27F-D96087A8A74E}">
  <dimension ref="B1:AI37"/>
  <sheetViews>
    <sheetView view="pageBreakPreview" zoomScale="89" zoomScaleNormal="100" zoomScaleSheetLayoutView="89" workbookViewId="0">
      <pane ySplit="4" topLeftCell="A12" activePane="bottomLeft" state="frozen"/>
      <selection pane="bottomLeft" activeCell="W12" sqref="W12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78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54</v>
      </c>
      <c r="D6" s="72">
        <v>68</v>
      </c>
      <c r="E6" s="73">
        <v>25.3</v>
      </c>
      <c r="F6" s="72">
        <v>54</v>
      </c>
      <c r="G6" s="73">
        <v>14</v>
      </c>
      <c r="H6" s="74">
        <v>490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/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2.8851211664120995</v>
      </c>
      <c r="J7" s="19">
        <f>I7*1.852</f>
        <v>5.3432444001952089</v>
      </c>
      <c r="K7" s="18"/>
      <c r="L7" s="78">
        <v>2</v>
      </c>
      <c r="M7" s="19">
        <f>SUM((I7/100)*(100+L7))</f>
        <v>2.9428235897403416</v>
      </c>
      <c r="N7" s="19">
        <f>M7*1.852</f>
        <v>5.4501092881991129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0.86461368423948437</v>
      </c>
      <c r="T7" s="24">
        <f>(COS(PI()*(D6+E6/60)/180))*(COS(PI()*(D8+E8/60)/180))</f>
        <v>0.13538624426003876</v>
      </c>
      <c r="U7" s="24">
        <f>COS(PI()*(F6-F8+(G6-G8)/60)/180)</f>
        <v>0.99999792690994271</v>
      </c>
    </row>
    <row r="8" spans="2:35" s="23" customFormat="1" ht="15">
      <c r="B8" s="112">
        <v>2</v>
      </c>
      <c r="C8" s="72" t="s">
        <v>51</v>
      </c>
      <c r="D8" s="72">
        <v>68</v>
      </c>
      <c r="E8" s="73">
        <v>24</v>
      </c>
      <c r="F8" s="72">
        <v>54</v>
      </c>
      <c r="G8" s="73">
        <v>7</v>
      </c>
      <c r="H8" s="74">
        <v>400</v>
      </c>
      <c r="I8" s="82"/>
      <c r="J8" s="82"/>
      <c r="K8" s="83">
        <f>J7+K6</f>
        <v>5.3432444001952089</v>
      </c>
      <c r="L8" s="84"/>
      <c r="M8" s="82"/>
      <c r="N8" s="82"/>
      <c r="O8" s="83">
        <f>N7+O6</f>
        <v>5.4501092881991129</v>
      </c>
      <c r="P8" s="85"/>
      <c r="Q8" s="97"/>
      <c r="R8" s="52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4.2631703979937727</v>
      </c>
      <c r="J9" s="19">
        <f>I9*1.852</f>
        <v>7.8953915770844674</v>
      </c>
      <c r="K9" s="18"/>
      <c r="L9" s="78">
        <v>2</v>
      </c>
      <c r="M9" s="19">
        <f>SUM((I9/100)*(100+L9))</f>
        <v>4.3484338059536487</v>
      </c>
      <c r="N9" s="19">
        <f>M9*1.852</f>
        <v>8.0532994086261578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0.86408547524456158</v>
      </c>
      <c r="T9" s="24">
        <f>(COS(PI()*(D8+E8/60)/180))*(COS(PI()*(D10+E10/60)/180))</f>
        <v>0.13591384782791524</v>
      </c>
      <c r="U9" s="24">
        <f>COS(PI()*(F8-F10+(G8-G10)/60)/180)</f>
        <v>0.99999932307247685</v>
      </c>
    </row>
    <row r="10" spans="2:35" s="23" customFormat="1" ht="15">
      <c r="B10" s="112">
        <v>3</v>
      </c>
      <c r="C10" s="72" t="s">
        <v>25</v>
      </c>
      <c r="D10" s="72">
        <v>68</v>
      </c>
      <c r="E10" s="73">
        <v>20</v>
      </c>
      <c r="F10" s="72">
        <v>54</v>
      </c>
      <c r="G10" s="73">
        <v>3</v>
      </c>
      <c r="H10" s="74">
        <v>390</v>
      </c>
      <c r="I10" s="82"/>
      <c r="J10" s="82"/>
      <c r="K10" s="19">
        <f>J9+K8</f>
        <v>13.238635977279676</v>
      </c>
      <c r="L10" s="20"/>
      <c r="M10" s="18"/>
      <c r="N10" s="18"/>
      <c r="O10" s="19">
        <f>N9+O8</f>
        <v>13.503408696825272</v>
      </c>
      <c r="P10" s="85"/>
      <c r="Q10" s="97" t="s">
        <v>23</v>
      </c>
      <c r="R10" s="52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f>(180/PI())*(60*ATAN((SQRT(1-(S11+(T11*U11))^2))/(S11+(T11*U11))))</f>
        <v>3.9484402046968423</v>
      </c>
      <c r="J11" s="19">
        <f>I11*1.852</f>
        <v>7.3125112590985522</v>
      </c>
      <c r="K11" s="18"/>
      <c r="L11" s="78">
        <v>2</v>
      </c>
      <c r="M11" s="19">
        <f>SUM((I11/100)*(100+L11))</f>
        <v>4.0274090087907792</v>
      </c>
      <c r="N11" s="19">
        <f>M11*1.852</f>
        <v>7.4587614842805232</v>
      </c>
      <c r="O11" s="18"/>
      <c r="P11" s="79" t="s">
        <v>22</v>
      </c>
      <c r="Q11" s="96" t="s">
        <v>23</v>
      </c>
      <c r="R11" s="52"/>
      <c r="S11" s="24">
        <f>(SIN(PI()*(D10+E10/60)/180))*(SIN(PI()*(D12+E12/60)/180))</f>
        <v>0.86348855436465888</v>
      </c>
      <c r="T11" s="24">
        <f>(COS(PI()*(D10+E10/60)/180))*(COS(PI()*(D12+E12/60)/180))</f>
        <v>0.13651127893240511</v>
      </c>
      <c r="U11" s="24">
        <f>COS(PI()*(F10-F12+(G10-G12)/60)/180)</f>
        <v>0.99999638941234237</v>
      </c>
    </row>
    <row r="12" spans="2:35" s="23" customFormat="1" ht="15">
      <c r="B12" s="112">
        <v>4</v>
      </c>
      <c r="C12" s="72" t="s">
        <v>79</v>
      </c>
      <c r="D12" s="72">
        <v>68</v>
      </c>
      <c r="E12" s="73">
        <v>18.015000000000001</v>
      </c>
      <c r="F12" s="72">
        <v>53</v>
      </c>
      <c r="G12" s="73">
        <v>53.762</v>
      </c>
      <c r="H12" s="74" t="s">
        <v>23</v>
      </c>
      <c r="I12" s="18"/>
      <c r="J12" s="18"/>
      <c r="K12" s="19">
        <f>J11+K10</f>
        <v>20.551147236378227</v>
      </c>
      <c r="L12" s="20"/>
      <c r="M12" s="18"/>
      <c r="N12" s="18"/>
      <c r="O12" s="19">
        <f>N11+O10</f>
        <v>20.962170181105794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v>0</v>
      </c>
      <c r="J13" s="19">
        <f>I13*1.852</f>
        <v>0</v>
      </c>
      <c r="K13" s="18"/>
      <c r="L13" s="78">
        <v>2</v>
      </c>
      <c r="M13" s="19">
        <f>SUM((I13/100)*(100+L13))</f>
        <v>0</v>
      </c>
      <c r="N13" s="19">
        <f>M13*1.852</f>
        <v>0</v>
      </c>
      <c r="O13" s="18"/>
      <c r="P13" s="79" t="s">
        <v>22</v>
      </c>
      <c r="Q13" s="96" t="s">
        <v>23</v>
      </c>
      <c r="R13" s="52"/>
      <c r="S13" s="24">
        <f>(SIN(PI()*(D12+E12/60)/180))*(SIN(PI()*(D14+E14/60)/180))</f>
        <v>0</v>
      </c>
      <c r="T13" s="24">
        <f>(COS(PI()*(D12+E12/60)/180))*(COS(PI()*(D14+E14/60)/180))</f>
        <v>0.36974270316466951</v>
      </c>
      <c r="U13" s="24">
        <f>COS(PI()*(F12-F14+(G12-G14)/60)/180)</f>
        <v>0.58925229420701997</v>
      </c>
    </row>
    <row r="14" spans="2:35" s="25" customFormat="1" ht="15">
      <c r="B14" s="112"/>
      <c r="C14" s="72"/>
      <c r="D14" s="72"/>
      <c r="E14" s="73"/>
      <c r="F14" s="72"/>
      <c r="G14" s="73"/>
      <c r="H14" s="74"/>
      <c r="I14" s="18"/>
      <c r="J14" s="18"/>
      <c r="K14" s="19">
        <f>J13+K12</f>
        <v>20.551147236378227</v>
      </c>
      <c r="L14" s="20"/>
      <c r="M14" s="18"/>
      <c r="N14" s="18"/>
      <c r="O14" s="19">
        <f>N13+O12</f>
        <v>20.962170181105794</v>
      </c>
      <c r="P14" s="21"/>
      <c r="Q14" s="96"/>
      <c r="R14" s="61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</v>
      </c>
      <c r="J15" s="19">
        <f>I15*1.852</f>
        <v>0</v>
      </c>
      <c r="K15" s="18"/>
      <c r="L15" s="78">
        <v>2</v>
      </c>
      <c r="M15" s="19">
        <f>SUM((I15/100)*(100+L15))</f>
        <v>0</v>
      </c>
      <c r="N15" s="19">
        <f>M15*1.852</f>
        <v>0</v>
      </c>
      <c r="O15" s="18"/>
      <c r="P15" s="79" t="s">
        <v>22</v>
      </c>
      <c r="Q15" s="96" t="s">
        <v>23</v>
      </c>
      <c r="R15" s="52"/>
      <c r="S15" s="24">
        <f>(SIN(PI()*(D14+E14/60)/180))*(SIN(PI()*(D16+E16/60)/180))</f>
        <v>0</v>
      </c>
      <c r="T15" s="24">
        <f>(COS(PI()*(D14+E14/60)/180))*(COS(PI()*(D16+E16/60)/180))</f>
        <v>1</v>
      </c>
      <c r="U15" s="24">
        <f>COS(PI()*(F14-F16+(G14-G16)/60)/180)</f>
        <v>1</v>
      </c>
    </row>
    <row r="16" spans="2:35" s="25" customFormat="1" ht="15">
      <c r="B16" s="112"/>
      <c r="C16" s="72"/>
      <c r="D16" s="72"/>
      <c r="E16" s="73"/>
      <c r="F16" s="72"/>
      <c r="G16" s="73"/>
      <c r="H16" s="74"/>
      <c r="I16" s="18"/>
      <c r="J16" s="18"/>
      <c r="K16" s="19">
        <f>J15+K14</f>
        <v>20.551147236378227</v>
      </c>
      <c r="L16" s="20"/>
      <c r="M16" s="18"/>
      <c r="N16" s="18"/>
      <c r="O16" s="19">
        <f>N15+O14</f>
        <v>20.962170181105794</v>
      </c>
      <c r="P16" s="21"/>
      <c r="Q16" s="96"/>
      <c r="R16" s="61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0</v>
      </c>
      <c r="J17" s="19">
        <f>I17*1.852</f>
        <v>0</v>
      </c>
      <c r="K17" s="18"/>
      <c r="L17" s="78">
        <v>2</v>
      </c>
      <c r="M17" s="19">
        <f>SUM((I17/100)*(100+L17))</f>
        <v>0</v>
      </c>
      <c r="N17" s="19">
        <f>M17*1.852</f>
        <v>0</v>
      </c>
      <c r="O17" s="18"/>
      <c r="P17" s="79" t="s">
        <v>22</v>
      </c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1</v>
      </c>
      <c r="U17" s="24">
        <f>COS(PI()*(F16-F18+(G16-G18)/60)/180)</f>
        <v>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20.551147236378227</v>
      </c>
      <c r="L18" s="20"/>
      <c r="M18" s="18"/>
      <c r="N18" s="18"/>
      <c r="O18" s="19">
        <f>N17+O16</f>
        <v>20.962170181105794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>
        <v>2</v>
      </c>
      <c r="M19" s="19">
        <f>SUM((I19/100)*(100+L19))</f>
        <v>0</v>
      </c>
      <c r="N19" s="19">
        <f>M19*1.852</f>
        <v>0</v>
      </c>
      <c r="O19" s="18"/>
      <c r="P19" s="79" t="s">
        <v>22</v>
      </c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C20" s="72"/>
      <c r="D20" s="72"/>
      <c r="E20" s="73"/>
      <c r="F20" s="72"/>
      <c r="G20" s="73"/>
      <c r="H20" s="74"/>
      <c r="I20" s="18"/>
      <c r="J20" s="18"/>
      <c r="K20" s="19">
        <f>J19+K18</f>
        <v>20.551147236378227</v>
      </c>
      <c r="L20" s="20"/>
      <c r="M20" s="18"/>
      <c r="N20" s="18"/>
      <c r="O20" s="19">
        <f>N19+O18</f>
        <v>20.962170181105794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0</v>
      </c>
      <c r="J21" s="19">
        <f>I21*1.852</f>
        <v>0</v>
      </c>
      <c r="K21" s="18"/>
      <c r="L21" s="78">
        <v>2</v>
      </c>
      <c r="M21" s="19">
        <f>SUM((I21/100)*(100+L21))</f>
        <v>0</v>
      </c>
      <c r="N21" s="19">
        <f>M21*1.852</f>
        <v>0</v>
      </c>
      <c r="O21" s="18"/>
      <c r="P21" s="79" t="s">
        <v>22</v>
      </c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20.551147236378227</v>
      </c>
      <c r="L22" s="20"/>
      <c r="M22" s="18"/>
      <c r="N22" s="18"/>
      <c r="O22" s="19">
        <f>N21+O20</f>
        <v>20.962170181105794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>
        <v>2</v>
      </c>
      <c r="M23" s="19">
        <f>SUM((I23/100)*(100+L23))</f>
        <v>0</v>
      </c>
      <c r="N23" s="19">
        <f>M23*1.852</f>
        <v>0</v>
      </c>
      <c r="O23" s="18"/>
      <c r="P23" s="79" t="s">
        <v>22</v>
      </c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20.551147236378227</v>
      </c>
      <c r="L24" s="20"/>
      <c r="M24" s="18"/>
      <c r="N24" s="18"/>
      <c r="O24" s="19">
        <f>N23+O22</f>
        <v>20.962170181105794</v>
      </c>
      <c r="P24" s="21"/>
      <c r="Q24" s="96"/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f>(180/PI())*(60*ATAN((SQRT(1-(S25+(T25*U25))^2))/(S25+(T25*U25))))</f>
        <v>0</v>
      </c>
      <c r="J25" s="19">
        <f>I25*1.852</f>
        <v>0</v>
      </c>
      <c r="K25" s="18"/>
      <c r="L25" s="78"/>
      <c r="M25" s="19">
        <f>SUM((I25/100)*(100+L25))</f>
        <v>0</v>
      </c>
      <c r="N25" s="19">
        <f>M25*1.852</f>
        <v>0</v>
      </c>
      <c r="O25" s="18"/>
      <c r="P25" s="79"/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20.551147236378227</v>
      </c>
      <c r="L26" s="20"/>
      <c r="M26" s="18"/>
      <c r="N26" s="18"/>
      <c r="O26" s="19">
        <f>N25+O24</f>
        <v>20.962170181105794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20.551147236378227</v>
      </c>
      <c r="L28" s="20"/>
      <c r="M28" s="18"/>
      <c r="N28" s="18"/>
      <c r="O28" s="19">
        <f>N27+O26</f>
        <v>20.962170181105794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20.551147236378227</v>
      </c>
      <c r="L30" s="20"/>
      <c r="M30" s="18"/>
      <c r="N30" s="18"/>
      <c r="O30" s="19">
        <f>N29+O28</f>
        <v>20.962170181105794</v>
      </c>
      <c r="P30" s="21"/>
      <c r="Q30" s="96"/>
      <c r="R30" s="52"/>
    </row>
    <row r="31" spans="2:21" s="23" customFormat="1" ht="15">
      <c r="B31" s="112"/>
      <c r="C31" s="75"/>
      <c r="D31" s="75"/>
      <c r="E31" s="76"/>
      <c r="F31" s="75"/>
      <c r="G31" s="76"/>
      <c r="H31" s="77"/>
      <c r="I31" s="19">
        <f>(180/PI())*(60*ATAN((SQRT(1-(S31+(T31*U31))^2))/(S31+(T31*U31))))</f>
        <v>0</v>
      </c>
      <c r="J31" s="19">
        <f>I31*1.852</f>
        <v>0</v>
      </c>
      <c r="K31" s="18"/>
      <c r="L31" s="78"/>
      <c r="M31" s="19">
        <f>SUM((I31/100)*(100+L31))</f>
        <v>0</v>
      </c>
      <c r="N31" s="19">
        <f>M31*1.852</f>
        <v>0</v>
      </c>
      <c r="O31" s="18"/>
      <c r="P31" s="79"/>
      <c r="Q31" s="96" t="s">
        <v>23</v>
      </c>
      <c r="R31" s="52"/>
      <c r="S31" s="24">
        <f>(SIN(PI()*(D30+E30/60)/180))*(SIN(PI()*(D32+E32/60)/180))</f>
        <v>0</v>
      </c>
      <c r="T31" s="24">
        <f>(COS(PI()*(D30+E30/60)/180))*(COS(PI()*(D32+E32/60)/180))</f>
        <v>1</v>
      </c>
      <c r="U31" s="24">
        <f>COS(PI()*(F30-F32+(G30-G32)/60)/180)</f>
        <v>1</v>
      </c>
    </row>
    <row r="32" spans="2:21" s="23" customFormat="1" ht="15">
      <c r="B32" s="112"/>
      <c r="C32" s="72"/>
      <c r="D32" s="72"/>
      <c r="E32" s="73"/>
      <c r="F32" s="72"/>
      <c r="G32" s="73"/>
      <c r="H32" s="74"/>
      <c r="I32" s="18"/>
      <c r="J32" s="18"/>
      <c r="K32" s="19">
        <f>J31+K30</f>
        <v>20.551147236378227</v>
      </c>
      <c r="L32" s="20"/>
      <c r="M32" s="18"/>
      <c r="N32" s="18"/>
      <c r="O32" s="19">
        <f>N31+O30</f>
        <v>20.962170181105794</v>
      </c>
      <c r="P32" s="21"/>
      <c r="Q32" s="96"/>
      <c r="R32" s="52"/>
    </row>
    <row r="33" spans="2:27" s="23" customFormat="1" ht="15">
      <c r="B33" s="112"/>
      <c r="C33" s="75"/>
      <c r="D33" s="75"/>
      <c r="E33" s="76"/>
      <c r="F33" s="75"/>
      <c r="G33" s="76"/>
      <c r="H33" s="77"/>
      <c r="I33" s="19">
        <v>0</v>
      </c>
      <c r="J33" s="19">
        <f>I33*1.852</f>
        <v>0</v>
      </c>
      <c r="K33" s="18"/>
      <c r="L33" s="78"/>
      <c r="M33" s="19">
        <f>SUM((I33/100)*(100+L33))</f>
        <v>0</v>
      </c>
      <c r="N33" s="19">
        <f>M33*1.852</f>
        <v>0</v>
      </c>
      <c r="O33" s="18"/>
      <c r="P33" s="79"/>
      <c r="Q33" s="96" t="s">
        <v>23</v>
      </c>
      <c r="R33" s="52"/>
      <c r="S33" s="24" t="e">
        <f>(SIN(PI()*(#REF!+#REF!/60)/180))*(SIN(PI()*(D34+E34/60)/180))</f>
        <v>#REF!</v>
      </c>
      <c r="T33" s="24" t="e">
        <f>(COS(PI()*(#REF!+#REF!/60)/180))*(COS(PI()*(D34+E34/60)/180))</f>
        <v>#REF!</v>
      </c>
      <c r="U33" s="24" t="e">
        <f>COS(PI()*(#REF!-F34+(#REF!-G34)/60)/180)</f>
        <v>#REF!</v>
      </c>
    </row>
    <row r="34" spans="2:27" s="23" customFormat="1" ht="15.75" thickBot="1">
      <c r="B34" s="113"/>
      <c r="C34" s="22"/>
      <c r="D34" s="62"/>
      <c r="E34" s="63"/>
      <c r="F34" s="64"/>
      <c r="G34" s="63"/>
      <c r="H34" s="65"/>
      <c r="I34" s="66"/>
      <c r="J34" s="67"/>
      <c r="K34" s="68">
        <f>J33+K32</f>
        <v>20.551147236378227</v>
      </c>
      <c r="L34" s="69"/>
      <c r="M34" s="70"/>
      <c r="N34" s="67"/>
      <c r="O34" s="68">
        <f>N33+O32</f>
        <v>20.962170181105794</v>
      </c>
      <c r="P34" s="71"/>
      <c r="Q34" s="98"/>
      <c r="R34" s="52"/>
    </row>
    <row r="35" spans="2:27" s="23" customFormat="1" ht="16.350000000000001" customHeight="1" thickTop="1" thickBot="1">
      <c r="B35" s="114"/>
      <c r="C35" s="99" t="s">
        <v>60</v>
      </c>
      <c r="D35" s="100"/>
      <c r="E35" s="100"/>
      <c r="F35" s="100"/>
      <c r="G35" s="100"/>
      <c r="H35" s="101"/>
      <c r="I35" s="102">
        <f>SUM(I5:I34)</f>
        <v>11.096731769102714</v>
      </c>
      <c r="J35" s="102"/>
      <c r="K35" s="103">
        <f>K34</f>
        <v>20.551147236378227</v>
      </c>
      <c r="L35" s="104" t="s">
        <v>23</v>
      </c>
      <c r="M35" s="105"/>
      <c r="N35" s="105"/>
      <c r="O35" s="103">
        <f>O34</f>
        <v>20.962170181105794</v>
      </c>
      <c r="P35" s="106"/>
      <c r="Q35" s="107"/>
      <c r="R35" s="52"/>
    </row>
    <row r="36" spans="2:27" s="17" customFormat="1" ht="15.75" thickTop="1">
      <c r="B36" s="110"/>
      <c r="C36" s="26"/>
      <c r="D36" s="27"/>
      <c r="E36" s="28"/>
      <c r="F36" s="29"/>
      <c r="G36" s="30"/>
      <c r="H36" s="31"/>
      <c r="I36" s="32"/>
      <c r="J36" s="32"/>
      <c r="K36" s="32"/>
      <c r="L36" s="33"/>
      <c r="M36" s="34"/>
      <c r="N36" s="32"/>
      <c r="O36" s="32"/>
      <c r="P36" s="32"/>
      <c r="Q36" s="35"/>
      <c r="T36" s="34"/>
      <c r="V36" s="32"/>
      <c r="W36" s="36"/>
      <c r="AA36" s="36"/>
    </row>
    <row r="37" spans="2:27" s="17" customFormat="1" ht="15">
      <c r="B37" s="110"/>
      <c r="C37" s="26"/>
      <c r="D37" s="27"/>
      <c r="E37" s="28"/>
      <c r="F37" s="29"/>
      <c r="G37" s="30"/>
      <c r="H37" s="31"/>
      <c r="I37" s="32"/>
      <c r="J37" s="32"/>
      <c r="K37" s="32"/>
      <c r="L37" s="33"/>
      <c r="M37" s="34"/>
      <c r="N37" s="32"/>
      <c r="O37" s="32"/>
      <c r="P37" s="32"/>
      <c r="Q37" s="35"/>
      <c r="T37" s="34"/>
      <c r="V37" s="32"/>
      <c r="W37" s="36"/>
      <c r="AA37" s="36"/>
    </row>
  </sheetData>
  <sheetProtection algorithmName="SHA-512" hashValue="dsRgzbsR4Mv8jw8ZTVqy6ywGWUOOlFhQ1xCLh799Z/c+wCSTLfz7pAj2KIJ8HK6o+Hyawrlc/FZ5jD05tvfZLw==" saltValue="LmhYnREUPKWto7cUp8SjhA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8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AFD8F-7460-4A02-9432-10F450AE6554}">
  <dimension ref="B1:AI34"/>
  <sheetViews>
    <sheetView view="pageBreakPreview" zoomScale="84" zoomScaleNormal="59" zoomScaleSheetLayoutView="84" workbookViewId="0">
      <pane ySplit="4" topLeftCell="A6" activePane="bottomLeft" state="frozen"/>
      <selection pane="bottomLeft" activeCell="W22" sqref="W22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10.1406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7.140625" style="4" customWidth="1"/>
    <col min="10" max="10" width="7.42578125" style="4" customWidth="1"/>
    <col min="11" max="11" width="9.28515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14062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71093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71093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71093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71093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71093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71093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71093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71093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71093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71093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71093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71093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71093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71093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71093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71093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71093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71093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71093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71093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71093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71093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71093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71093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71093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71093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71093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71093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71093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71093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71093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71093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71093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71093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71093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71093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71093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71093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71093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71093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71093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71093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71093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71093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71093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71093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71093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71093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71093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71093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71093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71093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71093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71093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71093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71093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71093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71093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71093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71093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71093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71093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71093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71093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80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72" t="s">
        <v>81</v>
      </c>
      <c r="D6" s="72">
        <v>68</v>
      </c>
      <c r="E6" s="73">
        <v>34</v>
      </c>
      <c r="F6" s="72">
        <v>54</v>
      </c>
      <c r="G6" s="73">
        <v>0</v>
      </c>
      <c r="H6" s="74">
        <v>675</v>
      </c>
      <c r="I6" s="18"/>
      <c r="J6" s="18"/>
      <c r="K6" s="19">
        <v>0</v>
      </c>
      <c r="L6" s="20"/>
      <c r="M6" s="18"/>
      <c r="N6" s="18"/>
      <c r="O6" s="19">
        <v>0</v>
      </c>
      <c r="P6" s="21"/>
      <c r="Q6" s="96" t="s">
        <v>23</v>
      </c>
      <c r="R6" s="52"/>
    </row>
    <row r="7" spans="2:35" s="23" customFormat="1" ht="15">
      <c r="B7" s="112"/>
      <c r="C7" s="75"/>
      <c r="D7" s="75"/>
      <c r="E7" s="76"/>
      <c r="F7" s="75"/>
      <c r="G7" s="76"/>
      <c r="H7" s="77"/>
      <c r="I7" s="19">
        <f>(180/PI())*(60*ATAN((SQRT(1-(S7+(T7*U7))^2))/(S7+(T7*U7))))</f>
        <v>2.3583718823906588</v>
      </c>
      <c r="J7" s="19">
        <f>I7*1.852</f>
        <v>4.3677047261875002</v>
      </c>
      <c r="K7" s="18"/>
      <c r="L7" s="78">
        <v>2</v>
      </c>
      <c r="M7" s="19">
        <f>SUM((I7/100)*(100+L7))</f>
        <v>2.4055393200384723</v>
      </c>
      <c r="N7" s="19">
        <f>M7*1.852</f>
        <v>4.4550588207112511</v>
      </c>
      <c r="O7" s="18"/>
      <c r="P7" s="79" t="s">
        <v>22</v>
      </c>
      <c r="Q7" s="96" t="s">
        <v>23</v>
      </c>
      <c r="R7" s="52"/>
      <c r="S7" s="24">
        <f>(SIN(PI()*(D6+E6/60)/180))*(SIN(PI()*(D8+E8/60)/180))</f>
        <v>0.86628622767106245</v>
      </c>
      <c r="T7" s="24">
        <f>(COS(PI()*(D6+E6/60)/180))*(COS(PI()*(D8+E8/60)/180))</f>
        <v>0.13371362752989666</v>
      </c>
      <c r="U7" s="24">
        <f>COS(PI()*(F6-F8+(G6-G8)/60)/180)</f>
        <v>0.99999932307247685</v>
      </c>
    </row>
    <row r="8" spans="2:35" s="25" customFormat="1" ht="15">
      <c r="B8" s="112">
        <v>2</v>
      </c>
      <c r="C8" s="72" t="s">
        <v>51</v>
      </c>
      <c r="D8" s="72">
        <v>68</v>
      </c>
      <c r="E8" s="73">
        <v>32.15</v>
      </c>
      <c r="F8" s="72">
        <v>53</v>
      </c>
      <c r="G8" s="73">
        <v>56</v>
      </c>
      <c r="H8" s="74">
        <v>600</v>
      </c>
      <c r="I8" s="18"/>
      <c r="J8" s="18"/>
      <c r="K8" s="19">
        <f>J7+K6</f>
        <v>4.3677047261875002</v>
      </c>
      <c r="L8" s="20"/>
      <c r="M8" s="18"/>
      <c r="N8" s="18"/>
      <c r="O8" s="19">
        <f>N7+O6</f>
        <v>4.4550588207112511</v>
      </c>
      <c r="P8" s="21"/>
      <c r="Q8" s="96"/>
      <c r="R8" s="61"/>
    </row>
    <row r="9" spans="2:35" s="23" customFormat="1" ht="15">
      <c r="B9" s="112"/>
      <c r="C9" s="75"/>
      <c r="D9" s="75"/>
      <c r="E9" s="76"/>
      <c r="F9" s="75"/>
      <c r="G9" s="76"/>
      <c r="H9" s="77"/>
      <c r="I9" s="19">
        <f>(180/PI())*(60*ATAN((SQRT(1-(S9+(T9*U9))^2))/(S9+(T9*U9))))</f>
        <v>12.419436147700861</v>
      </c>
      <c r="J9" s="19">
        <f>I9*1.852</f>
        <v>23.000795745541996</v>
      </c>
      <c r="K9" s="18"/>
      <c r="L9" s="78">
        <v>2</v>
      </c>
      <c r="M9" s="19">
        <f>SUM((I9/100)*(100+L9))</f>
        <v>12.667824870654878</v>
      </c>
      <c r="N9" s="19">
        <f>M9*1.852</f>
        <v>23.460811660452833</v>
      </c>
      <c r="O9" s="18"/>
      <c r="P9" s="79" t="s">
        <v>22</v>
      </c>
      <c r="Q9" s="96" t="s">
        <v>23</v>
      </c>
      <c r="R9" s="52"/>
      <c r="S9" s="24">
        <f>(SIN(PI()*(D8+E8/60)/180))*(SIN(PI()*(D10+E10/60)/180))</f>
        <v>0.86489411309183406</v>
      </c>
      <c r="T9" s="24">
        <f>(COS(PI()*(D8+E8/60)/180))*(COS(PI()*(D10+E10/60)/180))</f>
        <v>0.13509964130563212</v>
      </c>
      <c r="U9" s="24">
        <f>COS(PI()*(F8-F10+(G8-G10)/60)/180)</f>
        <v>0.99999792690994271</v>
      </c>
    </row>
    <row r="10" spans="2:35" s="25" customFormat="1" ht="15">
      <c r="B10" s="112">
        <v>3</v>
      </c>
      <c r="C10" s="72" t="s">
        <v>25</v>
      </c>
      <c r="D10" s="72">
        <v>68</v>
      </c>
      <c r="E10" s="73">
        <v>20</v>
      </c>
      <c r="F10" s="72">
        <v>54</v>
      </c>
      <c r="G10" s="73">
        <v>3</v>
      </c>
      <c r="H10" s="74">
        <v>390</v>
      </c>
      <c r="I10" s="18"/>
      <c r="J10" s="18"/>
      <c r="K10" s="19">
        <f>J9+K8</f>
        <v>27.368500471729497</v>
      </c>
      <c r="L10" s="20"/>
      <c r="M10" s="18"/>
      <c r="N10" s="18"/>
      <c r="O10" s="19">
        <f>N9+O8</f>
        <v>27.915870481164085</v>
      </c>
      <c r="P10" s="21"/>
      <c r="Q10" s="96" t="s">
        <v>82</v>
      </c>
      <c r="R10" s="61"/>
    </row>
    <row r="11" spans="2:35" s="23" customFormat="1" ht="15">
      <c r="B11" s="112"/>
      <c r="C11" s="75"/>
      <c r="D11" s="75"/>
      <c r="E11" s="76"/>
      <c r="F11" s="75"/>
      <c r="G11" s="76"/>
      <c r="H11" s="77"/>
      <c r="I11" s="19">
        <v>0</v>
      </c>
      <c r="J11" s="19">
        <f>I11*1.852</f>
        <v>0</v>
      </c>
      <c r="K11" s="18"/>
      <c r="L11" s="78">
        <v>2</v>
      </c>
      <c r="M11" s="19">
        <f>SUM((I11/100)*(100+L11))</f>
        <v>0</v>
      </c>
      <c r="N11" s="19">
        <f>M11*1.852</f>
        <v>0</v>
      </c>
      <c r="O11" s="18"/>
      <c r="P11" s="79" t="s">
        <v>23</v>
      </c>
      <c r="Q11" s="96" t="s">
        <v>23</v>
      </c>
      <c r="R11" s="52"/>
      <c r="S11" s="24">
        <f>(SIN(PI()*(D10+E10/60)/180))*(SIN(PI()*(D12+E12/60)/180))</f>
        <v>0</v>
      </c>
      <c r="T11" s="24">
        <f>(COS(PI()*(D10+E10/60)/180))*(COS(PI()*(D12+E12/60)/180))</f>
        <v>0.36920614731268442</v>
      </c>
      <c r="U11" s="24">
        <f>COS(PI()*(F10-F12+(G10-G12)/60)/180)</f>
        <v>0.58707902805724055</v>
      </c>
    </row>
    <row r="12" spans="2:35" s="23" customFormat="1" ht="15">
      <c r="B12" s="112"/>
      <c r="C12" s="72"/>
      <c r="D12" s="72"/>
      <c r="E12" s="73"/>
      <c r="F12" s="72"/>
      <c r="G12" s="73"/>
      <c r="H12" s="74"/>
      <c r="I12" s="18"/>
      <c r="J12" s="18"/>
      <c r="K12" s="19">
        <f>J11+K10</f>
        <v>27.368500471729497</v>
      </c>
      <c r="L12" s="20"/>
      <c r="M12" s="18"/>
      <c r="N12" s="18"/>
      <c r="O12" s="19">
        <f>N11+O10</f>
        <v>27.915870481164085</v>
      </c>
      <c r="P12" s="21"/>
      <c r="Q12" s="96"/>
      <c r="R12" s="52"/>
    </row>
    <row r="13" spans="2:35" s="23" customFormat="1" ht="15">
      <c r="B13" s="112"/>
      <c r="C13" s="75"/>
      <c r="D13" s="75"/>
      <c r="E13" s="76"/>
      <c r="F13" s="75"/>
      <c r="G13" s="76"/>
      <c r="H13" s="77"/>
      <c r="I13" s="19">
        <f>(180/PI())*(60*ATAN((SQRT(1-(S13+(T13*U13))^2))/(S13+(T13*U13))))</f>
        <v>0</v>
      </c>
      <c r="J13" s="19">
        <f>I13*1.852</f>
        <v>0</v>
      </c>
      <c r="K13" s="18"/>
      <c r="L13" s="78">
        <v>2</v>
      </c>
      <c r="M13" s="19">
        <f>SUM((I13/100)*(100+L13))</f>
        <v>0</v>
      </c>
      <c r="N13" s="19">
        <f>M13*1.852</f>
        <v>0</v>
      </c>
      <c r="O13" s="18"/>
      <c r="P13" s="79" t="s">
        <v>23</v>
      </c>
      <c r="Q13" s="96" t="s">
        <v>23</v>
      </c>
      <c r="R13" s="52"/>
      <c r="S13" s="24">
        <f>(SIN(PI()*(D12+E12/60)/180))*(SIN(PI()*(D14+E14/60)/180))</f>
        <v>0</v>
      </c>
      <c r="T13" s="24">
        <f>(COS(PI()*(D12+E12/60)/180))*(COS(PI()*(D14+E14/60)/180))</f>
        <v>1</v>
      </c>
      <c r="U13" s="24">
        <f>COS(PI()*(F12-F14+(G12-G14)/60)/180)</f>
        <v>1</v>
      </c>
    </row>
    <row r="14" spans="2:35" s="23" customFormat="1" ht="15">
      <c r="B14" s="112"/>
      <c r="C14" s="72"/>
      <c r="D14" s="72"/>
      <c r="E14" s="73"/>
      <c r="F14" s="72"/>
      <c r="G14" s="73"/>
      <c r="H14" s="74"/>
      <c r="I14" s="18"/>
      <c r="J14" s="18"/>
      <c r="K14" s="19">
        <f>J13+K12</f>
        <v>27.368500471729497</v>
      </c>
      <c r="L14" s="20"/>
      <c r="M14" s="18"/>
      <c r="N14" s="18"/>
      <c r="O14" s="19">
        <f>N13+O12</f>
        <v>27.915870481164085</v>
      </c>
      <c r="P14" s="21"/>
      <c r="Q14" s="96"/>
      <c r="R14" s="52"/>
    </row>
    <row r="15" spans="2:35" s="23" customFormat="1" ht="15">
      <c r="B15" s="112"/>
      <c r="C15" s="75"/>
      <c r="D15" s="75"/>
      <c r="E15" s="76"/>
      <c r="F15" s="75"/>
      <c r="G15" s="76"/>
      <c r="H15" s="77"/>
      <c r="I15" s="19">
        <f>(180/PI())*(60*ATAN((SQRT(1-(S15+(T15*U15))^2))/(S15+(T15*U15))))</f>
        <v>0</v>
      </c>
      <c r="J15" s="19">
        <f>I15*1.852</f>
        <v>0</v>
      </c>
      <c r="K15" s="18"/>
      <c r="L15" s="78">
        <v>2</v>
      </c>
      <c r="M15" s="19">
        <f>SUM((I15/100)*(100+L15))</f>
        <v>0</v>
      </c>
      <c r="N15" s="19">
        <f>M15*1.852</f>
        <v>0</v>
      </c>
      <c r="O15" s="18"/>
      <c r="P15" s="79" t="s">
        <v>23</v>
      </c>
      <c r="Q15" s="96" t="s">
        <v>23</v>
      </c>
      <c r="R15" s="52"/>
      <c r="S15" s="24">
        <f>(SIN(PI()*(D14+E14/60)/180))*(SIN(PI()*(D16+E16/60)/180))</f>
        <v>0</v>
      </c>
      <c r="T15" s="24">
        <f>(COS(PI()*(D14+E14/60)/180))*(COS(PI()*(D16+E16/60)/180))</f>
        <v>1</v>
      </c>
      <c r="U15" s="24">
        <f>COS(PI()*(F14-F16+(G14-G16)/60)/180)</f>
        <v>1</v>
      </c>
    </row>
    <row r="16" spans="2:35" s="23" customFormat="1" ht="15">
      <c r="B16" s="112"/>
      <c r="C16" s="72"/>
      <c r="D16" s="72"/>
      <c r="E16" s="73"/>
      <c r="F16" s="72"/>
      <c r="G16" s="73"/>
      <c r="H16" s="74"/>
      <c r="I16" s="18"/>
      <c r="J16" s="18"/>
      <c r="K16" s="19">
        <f>J15+K14</f>
        <v>27.368500471729497</v>
      </c>
      <c r="L16" s="20"/>
      <c r="M16" s="18"/>
      <c r="N16" s="18"/>
      <c r="O16" s="19">
        <f>N15+O14</f>
        <v>27.915870481164085</v>
      </c>
      <c r="P16" s="21"/>
      <c r="Q16" s="96"/>
      <c r="R16" s="52"/>
    </row>
    <row r="17" spans="2:21" s="23" customFormat="1" ht="15">
      <c r="B17" s="112"/>
      <c r="C17" s="75"/>
      <c r="D17" s="75"/>
      <c r="E17" s="76"/>
      <c r="F17" s="75"/>
      <c r="G17" s="76"/>
      <c r="H17" s="77"/>
      <c r="I17" s="19">
        <f>(180/PI())*(60*ATAN((SQRT(1-(S17+(T17*U17))^2))/(S17+(T17*U17))))</f>
        <v>0</v>
      </c>
      <c r="J17" s="19">
        <f>I17*1.852</f>
        <v>0</v>
      </c>
      <c r="K17" s="18"/>
      <c r="L17" s="78">
        <v>2</v>
      </c>
      <c r="M17" s="19">
        <f>SUM((I17/100)*(100+L17))</f>
        <v>0</v>
      </c>
      <c r="N17" s="19">
        <f>M17*1.852</f>
        <v>0</v>
      </c>
      <c r="O17" s="18"/>
      <c r="P17" s="79" t="s">
        <v>23</v>
      </c>
      <c r="Q17" s="96" t="s">
        <v>23</v>
      </c>
      <c r="R17" s="52"/>
      <c r="S17" s="24">
        <f>(SIN(PI()*(D16+E16/60)/180))*(SIN(PI()*(D18+E18/60)/180))</f>
        <v>0</v>
      </c>
      <c r="T17" s="24">
        <f>(COS(PI()*(D16+E16/60)/180))*(COS(PI()*(D18+E18/60)/180))</f>
        <v>1</v>
      </c>
      <c r="U17" s="24">
        <f>COS(PI()*(F16-F18+(G16-G18)/60)/180)</f>
        <v>1</v>
      </c>
    </row>
    <row r="18" spans="2:21" s="23" customFormat="1" ht="15">
      <c r="B18" s="112"/>
      <c r="C18" s="72"/>
      <c r="D18" s="72"/>
      <c r="E18" s="73"/>
      <c r="F18" s="72"/>
      <c r="G18" s="73"/>
      <c r="H18" s="74"/>
      <c r="I18" s="18"/>
      <c r="J18" s="18"/>
      <c r="K18" s="19">
        <f>J17+K16</f>
        <v>27.368500471729497</v>
      </c>
      <c r="L18" s="20"/>
      <c r="M18" s="18"/>
      <c r="N18" s="18"/>
      <c r="O18" s="19">
        <f>N17+O16</f>
        <v>27.915870481164085</v>
      </c>
      <c r="P18" s="21"/>
      <c r="Q18" s="96"/>
      <c r="R18" s="52"/>
    </row>
    <row r="19" spans="2:21" s="23" customFormat="1" ht="15">
      <c r="B19" s="112"/>
      <c r="C19" s="75"/>
      <c r="D19" s="75"/>
      <c r="E19" s="76"/>
      <c r="F19" s="75"/>
      <c r="G19" s="76"/>
      <c r="H19" s="77"/>
      <c r="I19" s="19">
        <f>(180/PI())*(60*ATAN((SQRT(1-(S19+(T19*U19))^2))/(S19+(T19*U19))))</f>
        <v>0</v>
      </c>
      <c r="J19" s="19">
        <f>I19*1.852</f>
        <v>0</v>
      </c>
      <c r="K19" s="18"/>
      <c r="L19" s="78">
        <v>2</v>
      </c>
      <c r="M19" s="19">
        <f>SUM((I19/100)*(100+L19))</f>
        <v>0</v>
      </c>
      <c r="N19" s="19">
        <f>M19*1.852</f>
        <v>0</v>
      </c>
      <c r="O19" s="18"/>
      <c r="P19" s="79" t="s">
        <v>23</v>
      </c>
      <c r="Q19" s="96" t="s">
        <v>23</v>
      </c>
      <c r="R19" s="52"/>
      <c r="S19" s="24">
        <f>(SIN(PI()*(D18+E18/60)/180))*(SIN(PI()*(D20+E20/60)/180))</f>
        <v>0</v>
      </c>
      <c r="T19" s="24">
        <f>(COS(PI()*(D18+E18/60)/180))*(COS(PI()*(D20+E20/60)/180))</f>
        <v>1</v>
      </c>
      <c r="U19" s="24">
        <f>COS(PI()*(F18-F20+(G18-G20)/60)/180)</f>
        <v>1</v>
      </c>
    </row>
    <row r="20" spans="2:21" s="23" customFormat="1" ht="15">
      <c r="B20" s="112"/>
      <c r="D20" s="72"/>
      <c r="E20" s="73"/>
      <c r="F20" s="72"/>
      <c r="G20" s="73"/>
      <c r="H20" s="74"/>
      <c r="I20" s="18"/>
      <c r="J20" s="18"/>
      <c r="K20" s="19">
        <f>J19+K18</f>
        <v>27.368500471729497</v>
      </c>
      <c r="L20" s="20"/>
      <c r="M20" s="18"/>
      <c r="N20" s="18"/>
      <c r="O20" s="19">
        <f>N19+O18</f>
        <v>27.915870481164085</v>
      </c>
      <c r="P20" s="21"/>
      <c r="Q20" s="96"/>
      <c r="R20" s="52"/>
    </row>
    <row r="21" spans="2:21" s="23" customFormat="1" ht="15">
      <c r="B21" s="112"/>
      <c r="C21" s="75"/>
      <c r="D21" s="75"/>
      <c r="E21" s="76"/>
      <c r="F21" s="75"/>
      <c r="G21" s="76"/>
      <c r="H21" s="77"/>
      <c r="I21" s="19">
        <f>(180/PI())*(60*ATAN((SQRT(1-(S21+(T21*U21))^2))/(S21+(T21*U21))))</f>
        <v>0</v>
      </c>
      <c r="J21" s="19">
        <f>I21*1.852</f>
        <v>0</v>
      </c>
      <c r="K21" s="18"/>
      <c r="L21" s="78">
        <v>2</v>
      </c>
      <c r="M21" s="19">
        <f>SUM((I21/100)*(100+L21))</f>
        <v>0</v>
      </c>
      <c r="N21" s="19">
        <f>M21*1.852</f>
        <v>0</v>
      </c>
      <c r="O21" s="18"/>
      <c r="P21" s="79" t="s">
        <v>23</v>
      </c>
      <c r="Q21" s="96" t="s">
        <v>23</v>
      </c>
      <c r="R21" s="52"/>
      <c r="S21" s="24">
        <f>(SIN(PI()*(D20+E20/60)/180))*(SIN(PI()*(D22+E22/60)/180))</f>
        <v>0</v>
      </c>
      <c r="T21" s="24">
        <f>(COS(PI()*(D20+E20/60)/180))*(COS(PI()*(D22+E22/60)/180))</f>
        <v>1</v>
      </c>
      <c r="U21" s="24">
        <f>COS(PI()*(F20-F22+(G20-G22)/60)/180)</f>
        <v>1</v>
      </c>
    </row>
    <row r="22" spans="2:21" s="23" customFormat="1" ht="15">
      <c r="B22" s="112"/>
      <c r="C22" s="72"/>
      <c r="D22" s="72"/>
      <c r="E22" s="73"/>
      <c r="F22" s="72"/>
      <c r="G22" s="73"/>
      <c r="H22" s="74"/>
      <c r="I22" s="18"/>
      <c r="J22" s="18"/>
      <c r="K22" s="19">
        <f>J21+K20</f>
        <v>27.368500471729497</v>
      </c>
      <c r="L22" s="20"/>
      <c r="M22" s="18"/>
      <c r="N22" s="18"/>
      <c r="O22" s="19">
        <f>N21+O20</f>
        <v>27.915870481164085</v>
      </c>
      <c r="P22" s="21"/>
      <c r="Q22" s="96"/>
      <c r="R22" s="52"/>
    </row>
    <row r="23" spans="2:21" s="23" customFormat="1" ht="15">
      <c r="B23" s="112"/>
      <c r="C23" s="75"/>
      <c r="D23" s="75"/>
      <c r="E23" s="76"/>
      <c r="F23" s="75"/>
      <c r="G23" s="76"/>
      <c r="H23" s="77"/>
      <c r="I23" s="19">
        <f>(180/PI())*(60*ATAN((SQRT(1-(S23+(T23*U23))^2))/(S23+(T23*U23))))</f>
        <v>0</v>
      </c>
      <c r="J23" s="19">
        <f>I23*1.852</f>
        <v>0</v>
      </c>
      <c r="K23" s="18"/>
      <c r="L23" s="78">
        <v>2</v>
      </c>
      <c r="M23" s="19">
        <f>SUM((I23/100)*(100+L23))</f>
        <v>0</v>
      </c>
      <c r="N23" s="19">
        <f>M23*1.852</f>
        <v>0</v>
      </c>
      <c r="O23" s="18"/>
      <c r="P23" s="79" t="s">
        <v>23</v>
      </c>
      <c r="Q23" s="96" t="s">
        <v>23</v>
      </c>
      <c r="R23" s="52"/>
      <c r="S23" s="24">
        <f>(SIN(PI()*(D22+E22/60)/180))*(SIN(PI()*(D24+E24/60)/180))</f>
        <v>0</v>
      </c>
      <c r="T23" s="24">
        <f>(COS(PI()*(D22+E22/60)/180))*(COS(PI()*(D24+E24/60)/180))</f>
        <v>1</v>
      </c>
      <c r="U23" s="24">
        <f>COS(PI()*(F22-F24+(G22-G24)/60)/180)</f>
        <v>1</v>
      </c>
    </row>
    <row r="24" spans="2:21" s="23" customFormat="1" ht="15">
      <c r="B24" s="112"/>
      <c r="C24" s="72"/>
      <c r="D24" s="72"/>
      <c r="E24" s="73"/>
      <c r="F24" s="72"/>
      <c r="G24" s="73"/>
      <c r="H24" s="74"/>
      <c r="I24" s="18"/>
      <c r="J24" s="18"/>
      <c r="K24" s="19">
        <f>J23+K22</f>
        <v>27.368500471729497</v>
      </c>
      <c r="L24" s="20"/>
      <c r="M24" s="18"/>
      <c r="N24" s="18"/>
      <c r="O24" s="19">
        <f>N23+O22</f>
        <v>27.915870481164085</v>
      </c>
      <c r="P24" s="21"/>
      <c r="Q24" s="96" t="s">
        <v>23</v>
      </c>
      <c r="R24" s="52"/>
    </row>
    <row r="25" spans="2:21" s="23" customFormat="1" ht="15">
      <c r="B25" s="112"/>
      <c r="C25" s="75"/>
      <c r="D25" s="75"/>
      <c r="E25" s="76"/>
      <c r="F25" s="75"/>
      <c r="G25" s="76"/>
      <c r="H25" s="77"/>
      <c r="I25" s="19">
        <v>0</v>
      </c>
      <c r="J25" s="19">
        <f>I25*1.852</f>
        <v>0</v>
      </c>
      <c r="K25" s="18"/>
      <c r="L25" s="78">
        <v>0</v>
      </c>
      <c r="M25" s="19">
        <f>SUM((I25/100)*(100+L25))</f>
        <v>0</v>
      </c>
      <c r="N25" s="19">
        <f>M25*1.852</f>
        <v>0</v>
      </c>
      <c r="O25" s="18"/>
      <c r="P25" s="79" t="s">
        <v>23</v>
      </c>
      <c r="Q25" s="96" t="s">
        <v>23</v>
      </c>
      <c r="R25" s="52"/>
      <c r="S25" s="24">
        <f>(SIN(PI()*(D24+E24/60)/180))*(SIN(PI()*(D26+E26/60)/180))</f>
        <v>0</v>
      </c>
      <c r="T25" s="24">
        <f>(COS(PI()*(D24+E24/60)/180))*(COS(PI()*(D26+E26/60)/180))</f>
        <v>1</v>
      </c>
      <c r="U25" s="24">
        <f>COS(PI()*(F24-F26+(G24-G26)/60)/180)</f>
        <v>1</v>
      </c>
    </row>
    <row r="26" spans="2:21" s="23" customFormat="1" ht="15">
      <c r="B26" s="112"/>
      <c r="C26" s="72"/>
      <c r="D26" s="72"/>
      <c r="E26" s="73"/>
      <c r="F26" s="72"/>
      <c r="G26" s="73"/>
      <c r="H26" s="74"/>
      <c r="I26" s="18"/>
      <c r="J26" s="18"/>
      <c r="K26" s="19">
        <f>J25+K24</f>
        <v>27.368500471729497</v>
      </c>
      <c r="L26" s="20"/>
      <c r="M26" s="18"/>
      <c r="N26" s="18"/>
      <c r="O26" s="19">
        <f>N25+O24</f>
        <v>27.915870481164085</v>
      </c>
      <c r="P26" s="21"/>
      <c r="Q26" s="96"/>
      <c r="R26" s="52"/>
    </row>
    <row r="27" spans="2:21" s="23" customFormat="1" ht="15">
      <c r="B27" s="112"/>
      <c r="C27" s="75"/>
      <c r="D27" s="75"/>
      <c r="E27" s="76"/>
      <c r="F27" s="75"/>
      <c r="G27" s="76"/>
      <c r="H27" s="77"/>
      <c r="I27" s="19">
        <f>(180/PI())*(60*ATAN((SQRT(1-(S27+(T27*U27))^2))/(S27+(T27*U27))))</f>
        <v>0</v>
      </c>
      <c r="J27" s="19">
        <f>I27*1.852</f>
        <v>0</v>
      </c>
      <c r="K27" s="18"/>
      <c r="L27" s="78"/>
      <c r="M27" s="19">
        <f>SUM((I27/100)*(100+L27))</f>
        <v>0</v>
      </c>
      <c r="N27" s="19">
        <f>M27*1.852</f>
        <v>0</v>
      </c>
      <c r="O27" s="18"/>
      <c r="P27" s="79"/>
      <c r="Q27" s="96" t="s">
        <v>23</v>
      </c>
      <c r="R27" s="52"/>
      <c r="S27" s="24">
        <f>(SIN(PI()*(D26+E26/60)/180))*(SIN(PI()*(D28+E28/60)/180))</f>
        <v>0</v>
      </c>
      <c r="T27" s="24">
        <f>(COS(PI()*(D26+E26/60)/180))*(COS(PI()*(D28+E28/60)/180))</f>
        <v>1</v>
      </c>
      <c r="U27" s="24">
        <f>COS(PI()*(F26-F28+(G26-G28)/60)/180)</f>
        <v>1</v>
      </c>
    </row>
    <row r="28" spans="2:21" s="23" customFormat="1" ht="15">
      <c r="B28" s="112"/>
      <c r="C28" s="72"/>
      <c r="D28" s="72"/>
      <c r="E28" s="73"/>
      <c r="F28" s="72"/>
      <c r="G28" s="73"/>
      <c r="H28" s="74"/>
      <c r="I28" s="18"/>
      <c r="J28" s="18"/>
      <c r="K28" s="19">
        <f>J27+K26</f>
        <v>27.368500471729497</v>
      </c>
      <c r="L28" s="20"/>
      <c r="M28" s="18"/>
      <c r="N28" s="18"/>
      <c r="O28" s="19">
        <f>N27+O26</f>
        <v>27.915870481164085</v>
      </c>
      <c r="P28" s="21"/>
      <c r="Q28" s="96"/>
      <c r="R28" s="52"/>
    </row>
    <row r="29" spans="2:21" s="23" customFormat="1" ht="15">
      <c r="B29" s="112"/>
      <c r="C29" s="75"/>
      <c r="D29" s="75"/>
      <c r="E29" s="76"/>
      <c r="F29" s="75"/>
      <c r="G29" s="76"/>
      <c r="H29" s="77"/>
      <c r="I29" s="19">
        <f>(180/PI())*(60*ATAN((SQRT(1-(S29+(T29*U29))^2))/(S29+(T29*U29))))</f>
        <v>0</v>
      </c>
      <c r="J29" s="19">
        <f>I29*1.852</f>
        <v>0</v>
      </c>
      <c r="K29" s="18"/>
      <c r="L29" s="78"/>
      <c r="M29" s="19">
        <f>SUM((I29/100)*(100+L29))</f>
        <v>0</v>
      </c>
      <c r="N29" s="19">
        <f>M29*1.852</f>
        <v>0</v>
      </c>
      <c r="O29" s="18"/>
      <c r="P29" s="79"/>
      <c r="Q29" s="96" t="s">
        <v>23</v>
      </c>
      <c r="R29" s="52"/>
      <c r="S29" s="24">
        <f>(SIN(PI()*(D28+E28/60)/180))*(SIN(PI()*(D30+E30/60)/180))</f>
        <v>0</v>
      </c>
      <c r="T29" s="24">
        <f>(COS(PI()*(D28+E28/60)/180))*(COS(PI()*(D30+E30/60)/180))</f>
        <v>1</v>
      </c>
      <c r="U29" s="24">
        <f>COS(PI()*(F28-F30+(G28-G30)/60)/180)</f>
        <v>1</v>
      </c>
    </row>
    <row r="30" spans="2:21" s="23" customFormat="1" ht="15">
      <c r="B30" s="112"/>
      <c r="C30" s="72"/>
      <c r="D30" s="72"/>
      <c r="E30" s="73"/>
      <c r="F30" s="72"/>
      <c r="G30" s="73"/>
      <c r="H30" s="74"/>
      <c r="I30" s="18"/>
      <c r="J30" s="18"/>
      <c r="K30" s="19">
        <f>J29+K28</f>
        <v>27.368500471729497</v>
      </c>
      <c r="L30" s="20"/>
      <c r="M30" s="18"/>
      <c r="N30" s="18"/>
      <c r="O30" s="19">
        <f>N29+O28</f>
        <v>27.915870481164085</v>
      </c>
      <c r="P30" s="21"/>
      <c r="Q30" s="96"/>
      <c r="R30" s="52"/>
    </row>
    <row r="31" spans="2:21" s="23" customFormat="1" ht="15.75" thickBot="1">
      <c r="B31" s="113"/>
      <c r="C31" s="22"/>
      <c r="D31" s="62"/>
      <c r="E31" s="63"/>
      <c r="F31" s="64"/>
      <c r="G31" s="63"/>
      <c r="H31" s="65"/>
      <c r="I31" s="66"/>
      <c r="J31" s="67"/>
      <c r="K31" s="68"/>
      <c r="L31" s="69"/>
      <c r="M31" s="70"/>
      <c r="N31" s="67"/>
      <c r="O31" s="68"/>
      <c r="P31" s="71"/>
      <c r="Q31" s="98"/>
      <c r="R31" s="52"/>
    </row>
    <row r="32" spans="2:21" s="23" customFormat="1" ht="16.350000000000001" customHeight="1" thickTop="1" thickBot="1">
      <c r="B32" s="114"/>
      <c r="C32" s="99" t="s">
        <v>60</v>
      </c>
      <c r="D32" s="100"/>
      <c r="E32" s="100"/>
      <c r="F32" s="100"/>
      <c r="G32" s="100"/>
      <c r="H32" s="101"/>
      <c r="I32" s="102">
        <f>SUM(I5:I31)</f>
        <v>14.777808030091519</v>
      </c>
      <c r="J32" s="102"/>
      <c r="K32" s="103">
        <f>K30</f>
        <v>27.368500471729497</v>
      </c>
      <c r="L32" s="104" t="s">
        <v>23</v>
      </c>
      <c r="M32" s="105"/>
      <c r="N32" s="105"/>
      <c r="O32" s="103">
        <f>O30</f>
        <v>27.915870481164085</v>
      </c>
      <c r="P32" s="106"/>
      <c r="Q32" s="107"/>
      <c r="R32" s="52"/>
    </row>
    <row r="33" spans="2:27" s="17" customFormat="1" ht="15.75" thickTop="1">
      <c r="B33" s="110"/>
      <c r="C33" s="26"/>
      <c r="D33" s="27"/>
      <c r="E33" s="28"/>
      <c r="F33" s="29"/>
      <c r="G33" s="30"/>
      <c r="H33" s="31"/>
      <c r="I33" s="32"/>
      <c r="J33" s="32"/>
      <c r="K33" s="32"/>
      <c r="L33" s="33"/>
      <c r="M33" s="34"/>
      <c r="N33" s="32"/>
      <c r="O33" s="32"/>
      <c r="P33" s="32"/>
      <c r="Q33" s="35"/>
      <c r="T33" s="34"/>
      <c r="V33" s="32"/>
      <c r="W33" s="36"/>
      <c r="AA33" s="36"/>
    </row>
    <row r="34" spans="2:27" s="17" customFormat="1" ht="15">
      <c r="B34" s="110"/>
      <c r="C34" s="26"/>
      <c r="D34" s="27"/>
      <c r="E34" s="28"/>
      <c r="F34" s="29"/>
      <c r="G34" s="30"/>
      <c r="H34" s="31"/>
      <c r="I34" s="32"/>
      <c r="J34" s="32"/>
      <c r="K34" s="32"/>
      <c r="L34" s="33"/>
      <c r="M34" s="34"/>
      <c r="N34" s="32"/>
      <c r="O34" s="32"/>
      <c r="P34" s="32"/>
      <c r="Q34" s="35"/>
      <c r="T34" s="34"/>
      <c r="V34" s="32"/>
      <c r="W34" s="36"/>
      <c r="AA34" s="36"/>
    </row>
  </sheetData>
  <sheetProtection algorithmName="SHA-512" hashValue="M/79+ePDZE0pBUhKund02ms3Lod7v4bhWBDHVtRqlrqYwhNniApxUGUujKXwHcT/7vswIty5BpakK45+Ndj4qw==" saltValue="WSvDPAOO7Mk77DNc1O4dDA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6" orientation="landscape" useFirstPageNumber="1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25C61-DB1C-4683-86CD-9A202F3018A1}">
  <dimension ref="B1:AI48"/>
  <sheetViews>
    <sheetView view="pageBreakPreview" zoomScale="95" zoomScaleNormal="66" zoomScaleSheetLayoutView="95" workbookViewId="0">
      <pane ySplit="4" topLeftCell="A6" activePane="bottomLeft" state="frozen"/>
      <selection pane="bottomLeft" activeCell="Q43" sqref="Q43"/>
    </sheetView>
  </sheetViews>
  <sheetFormatPr defaultRowHeight="13.5"/>
  <cols>
    <col min="1" max="1" width="2.7109375" style="2" customWidth="1"/>
    <col min="2" max="2" width="5.7109375" style="111" customWidth="1"/>
    <col min="3" max="3" width="23.42578125" style="6" customWidth="1"/>
    <col min="4" max="4" width="3" style="7" bestFit="1" customWidth="1"/>
    <col min="5" max="5" width="7.5703125" style="8" bestFit="1" customWidth="1"/>
    <col min="6" max="6" width="4.42578125" style="9" customWidth="1"/>
    <col min="7" max="7" width="7.5703125" style="10" bestFit="1" customWidth="1"/>
    <col min="8" max="8" width="7.5703125" style="11" bestFit="1" customWidth="1"/>
    <col min="9" max="9" width="8.7109375" style="4" customWidth="1"/>
    <col min="10" max="10" width="7.42578125" style="4" customWidth="1"/>
    <col min="11" max="11" width="12.140625" style="4" customWidth="1"/>
    <col min="12" max="12" width="6.7109375" style="12" customWidth="1"/>
    <col min="13" max="13" width="8.28515625" style="3" customWidth="1"/>
    <col min="14" max="14" width="8.140625" style="4" customWidth="1"/>
    <col min="15" max="15" width="9.85546875" style="4" customWidth="1"/>
    <col min="16" max="16" width="7.28515625" style="4" customWidth="1"/>
    <col min="17" max="17" width="24.28515625" style="1" customWidth="1"/>
    <col min="18" max="18" width="9.140625" style="2" customWidth="1"/>
    <col min="19" max="19" width="9.140625" style="2" hidden="1" customWidth="1"/>
    <col min="20" max="20" width="6.85546875" style="3" hidden="1" customWidth="1"/>
    <col min="21" max="21" width="9.140625" style="2" hidden="1" customWidth="1"/>
    <col min="22" max="22" width="7.5703125" style="4" customWidth="1"/>
    <col min="23" max="23" width="9.140625" style="5" customWidth="1"/>
    <col min="24" max="26" width="9.140625" style="2" customWidth="1"/>
    <col min="27" max="27" width="7.42578125" style="5" customWidth="1"/>
    <col min="28" max="35" width="9.140625" style="2" customWidth="1"/>
    <col min="36" max="36" width="0.140625" style="2" customWidth="1"/>
    <col min="37" max="252" width="8.85546875" style="2"/>
    <col min="253" max="253" width="5" style="2" customWidth="1"/>
    <col min="254" max="254" width="23.42578125" style="2" customWidth="1"/>
    <col min="255" max="255" width="3" style="2" bestFit="1" customWidth="1"/>
    <col min="256" max="256" width="7.5703125" style="2" bestFit="1" customWidth="1"/>
    <col min="257" max="257" width="2.42578125" style="2" customWidth="1"/>
    <col min="258" max="258" width="4.42578125" style="2" customWidth="1"/>
    <col min="259" max="259" width="7.5703125" style="2" bestFit="1" customWidth="1"/>
    <col min="260" max="260" width="2.42578125" style="2" bestFit="1" customWidth="1"/>
    <col min="261" max="261" width="4.42578125" style="2" customWidth="1"/>
    <col min="262" max="262" width="6.42578125" style="2" customWidth="1"/>
    <col min="263" max="263" width="8.42578125" style="2" customWidth="1"/>
    <col min="264" max="264" width="7.5703125" style="2" bestFit="1" customWidth="1"/>
    <col min="265" max="265" width="7.140625" style="2" customWidth="1"/>
    <col min="266" max="267" width="7.42578125" style="2" customWidth="1"/>
    <col min="268" max="268" width="8.85546875" style="2" customWidth="1"/>
    <col min="269" max="269" width="6.85546875" style="2" customWidth="1"/>
    <col min="270" max="270" width="6.5703125" style="2" customWidth="1"/>
    <col min="271" max="271" width="7.42578125" style="2" customWidth="1"/>
    <col min="272" max="292" width="0" style="2" hidden="1" customWidth="1"/>
    <col min="293" max="508" width="8.85546875" style="2"/>
    <col min="509" max="509" width="5" style="2" customWidth="1"/>
    <col min="510" max="510" width="23.42578125" style="2" customWidth="1"/>
    <col min="511" max="511" width="3" style="2" bestFit="1" customWidth="1"/>
    <col min="512" max="512" width="7.5703125" style="2" bestFit="1" customWidth="1"/>
    <col min="513" max="513" width="2.42578125" style="2" customWidth="1"/>
    <col min="514" max="514" width="4.42578125" style="2" customWidth="1"/>
    <col min="515" max="515" width="7.5703125" style="2" bestFit="1" customWidth="1"/>
    <col min="516" max="516" width="2.42578125" style="2" bestFit="1" customWidth="1"/>
    <col min="517" max="517" width="4.42578125" style="2" customWidth="1"/>
    <col min="518" max="518" width="6.42578125" style="2" customWidth="1"/>
    <col min="519" max="519" width="8.42578125" style="2" customWidth="1"/>
    <col min="520" max="520" width="7.5703125" style="2" bestFit="1" customWidth="1"/>
    <col min="521" max="521" width="7.140625" style="2" customWidth="1"/>
    <col min="522" max="523" width="7.42578125" style="2" customWidth="1"/>
    <col min="524" max="524" width="8.85546875" style="2" customWidth="1"/>
    <col min="525" max="525" width="6.85546875" style="2" customWidth="1"/>
    <col min="526" max="526" width="6.5703125" style="2" customWidth="1"/>
    <col min="527" max="527" width="7.42578125" style="2" customWidth="1"/>
    <col min="528" max="548" width="0" style="2" hidden="1" customWidth="1"/>
    <col min="549" max="764" width="8.85546875" style="2"/>
    <col min="765" max="765" width="5" style="2" customWidth="1"/>
    <col min="766" max="766" width="23.42578125" style="2" customWidth="1"/>
    <col min="767" max="767" width="3" style="2" bestFit="1" customWidth="1"/>
    <col min="768" max="768" width="7.5703125" style="2" bestFit="1" customWidth="1"/>
    <col min="769" max="769" width="2.42578125" style="2" customWidth="1"/>
    <col min="770" max="770" width="4.42578125" style="2" customWidth="1"/>
    <col min="771" max="771" width="7.5703125" style="2" bestFit="1" customWidth="1"/>
    <col min="772" max="772" width="2.42578125" style="2" bestFit="1" customWidth="1"/>
    <col min="773" max="773" width="4.42578125" style="2" customWidth="1"/>
    <col min="774" max="774" width="6.42578125" style="2" customWidth="1"/>
    <col min="775" max="775" width="8.42578125" style="2" customWidth="1"/>
    <col min="776" max="776" width="7.5703125" style="2" bestFit="1" customWidth="1"/>
    <col min="777" max="777" width="7.140625" style="2" customWidth="1"/>
    <col min="778" max="779" width="7.42578125" style="2" customWidth="1"/>
    <col min="780" max="780" width="8.85546875" style="2" customWidth="1"/>
    <col min="781" max="781" width="6.85546875" style="2" customWidth="1"/>
    <col min="782" max="782" width="6.5703125" style="2" customWidth="1"/>
    <col min="783" max="783" width="7.42578125" style="2" customWidth="1"/>
    <col min="784" max="804" width="0" style="2" hidden="1" customWidth="1"/>
    <col min="805" max="1020" width="8.85546875" style="2"/>
    <col min="1021" max="1021" width="5" style="2" customWidth="1"/>
    <col min="1022" max="1022" width="23.42578125" style="2" customWidth="1"/>
    <col min="1023" max="1023" width="3" style="2" bestFit="1" customWidth="1"/>
    <col min="1024" max="1024" width="7.5703125" style="2" bestFit="1" customWidth="1"/>
    <col min="1025" max="1025" width="2.42578125" style="2" customWidth="1"/>
    <col min="1026" max="1026" width="4.42578125" style="2" customWidth="1"/>
    <col min="1027" max="1027" width="7.5703125" style="2" bestFit="1" customWidth="1"/>
    <col min="1028" max="1028" width="2.42578125" style="2" bestFit="1" customWidth="1"/>
    <col min="1029" max="1029" width="4.42578125" style="2" customWidth="1"/>
    <col min="1030" max="1030" width="6.42578125" style="2" customWidth="1"/>
    <col min="1031" max="1031" width="8.42578125" style="2" customWidth="1"/>
    <col min="1032" max="1032" width="7.5703125" style="2" bestFit="1" customWidth="1"/>
    <col min="1033" max="1033" width="7.140625" style="2" customWidth="1"/>
    <col min="1034" max="1035" width="7.42578125" style="2" customWidth="1"/>
    <col min="1036" max="1036" width="8.85546875" style="2" customWidth="1"/>
    <col min="1037" max="1037" width="6.85546875" style="2" customWidth="1"/>
    <col min="1038" max="1038" width="6.5703125" style="2" customWidth="1"/>
    <col min="1039" max="1039" width="7.42578125" style="2" customWidth="1"/>
    <col min="1040" max="1060" width="0" style="2" hidden="1" customWidth="1"/>
    <col min="1061" max="1276" width="8.85546875" style="2"/>
    <col min="1277" max="1277" width="5" style="2" customWidth="1"/>
    <col min="1278" max="1278" width="23.42578125" style="2" customWidth="1"/>
    <col min="1279" max="1279" width="3" style="2" bestFit="1" customWidth="1"/>
    <col min="1280" max="1280" width="7.5703125" style="2" bestFit="1" customWidth="1"/>
    <col min="1281" max="1281" width="2.42578125" style="2" customWidth="1"/>
    <col min="1282" max="1282" width="4.42578125" style="2" customWidth="1"/>
    <col min="1283" max="1283" width="7.5703125" style="2" bestFit="1" customWidth="1"/>
    <col min="1284" max="1284" width="2.42578125" style="2" bestFit="1" customWidth="1"/>
    <col min="1285" max="1285" width="4.42578125" style="2" customWidth="1"/>
    <col min="1286" max="1286" width="6.42578125" style="2" customWidth="1"/>
    <col min="1287" max="1287" width="8.42578125" style="2" customWidth="1"/>
    <col min="1288" max="1288" width="7.5703125" style="2" bestFit="1" customWidth="1"/>
    <col min="1289" max="1289" width="7.140625" style="2" customWidth="1"/>
    <col min="1290" max="1291" width="7.42578125" style="2" customWidth="1"/>
    <col min="1292" max="1292" width="8.85546875" style="2" customWidth="1"/>
    <col min="1293" max="1293" width="6.85546875" style="2" customWidth="1"/>
    <col min="1294" max="1294" width="6.5703125" style="2" customWidth="1"/>
    <col min="1295" max="1295" width="7.42578125" style="2" customWidth="1"/>
    <col min="1296" max="1316" width="0" style="2" hidden="1" customWidth="1"/>
    <col min="1317" max="1532" width="8.85546875" style="2"/>
    <col min="1533" max="1533" width="5" style="2" customWidth="1"/>
    <col min="1534" max="1534" width="23.42578125" style="2" customWidth="1"/>
    <col min="1535" max="1535" width="3" style="2" bestFit="1" customWidth="1"/>
    <col min="1536" max="1536" width="7.5703125" style="2" bestFit="1" customWidth="1"/>
    <col min="1537" max="1537" width="2.42578125" style="2" customWidth="1"/>
    <col min="1538" max="1538" width="4.42578125" style="2" customWidth="1"/>
    <col min="1539" max="1539" width="7.5703125" style="2" bestFit="1" customWidth="1"/>
    <col min="1540" max="1540" width="2.42578125" style="2" bestFit="1" customWidth="1"/>
    <col min="1541" max="1541" width="4.42578125" style="2" customWidth="1"/>
    <col min="1542" max="1542" width="6.42578125" style="2" customWidth="1"/>
    <col min="1543" max="1543" width="8.42578125" style="2" customWidth="1"/>
    <col min="1544" max="1544" width="7.5703125" style="2" bestFit="1" customWidth="1"/>
    <col min="1545" max="1545" width="7.140625" style="2" customWidth="1"/>
    <col min="1546" max="1547" width="7.42578125" style="2" customWidth="1"/>
    <col min="1548" max="1548" width="8.85546875" style="2" customWidth="1"/>
    <col min="1549" max="1549" width="6.85546875" style="2" customWidth="1"/>
    <col min="1550" max="1550" width="6.5703125" style="2" customWidth="1"/>
    <col min="1551" max="1551" width="7.42578125" style="2" customWidth="1"/>
    <col min="1552" max="1572" width="0" style="2" hidden="1" customWidth="1"/>
    <col min="1573" max="1788" width="8.85546875" style="2"/>
    <col min="1789" max="1789" width="5" style="2" customWidth="1"/>
    <col min="1790" max="1790" width="23.42578125" style="2" customWidth="1"/>
    <col min="1791" max="1791" width="3" style="2" bestFit="1" customWidth="1"/>
    <col min="1792" max="1792" width="7.5703125" style="2" bestFit="1" customWidth="1"/>
    <col min="1793" max="1793" width="2.42578125" style="2" customWidth="1"/>
    <col min="1794" max="1794" width="4.42578125" style="2" customWidth="1"/>
    <col min="1795" max="1795" width="7.5703125" style="2" bestFit="1" customWidth="1"/>
    <col min="1796" max="1796" width="2.42578125" style="2" bestFit="1" customWidth="1"/>
    <col min="1797" max="1797" width="4.42578125" style="2" customWidth="1"/>
    <col min="1798" max="1798" width="6.42578125" style="2" customWidth="1"/>
    <col min="1799" max="1799" width="8.42578125" style="2" customWidth="1"/>
    <col min="1800" max="1800" width="7.5703125" style="2" bestFit="1" customWidth="1"/>
    <col min="1801" max="1801" width="7.140625" style="2" customWidth="1"/>
    <col min="1802" max="1803" width="7.42578125" style="2" customWidth="1"/>
    <col min="1804" max="1804" width="8.85546875" style="2" customWidth="1"/>
    <col min="1805" max="1805" width="6.85546875" style="2" customWidth="1"/>
    <col min="1806" max="1806" width="6.5703125" style="2" customWidth="1"/>
    <col min="1807" max="1807" width="7.42578125" style="2" customWidth="1"/>
    <col min="1808" max="1828" width="0" style="2" hidden="1" customWidth="1"/>
    <col min="1829" max="2044" width="8.85546875" style="2"/>
    <col min="2045" max="2045" width="5" style="2" customWidth="1"/>
    <col min="2046" max="2046" width="23.42578125" style="2" customWidth="1"/>
    <col min="2047" max="2047" width="3" style="2" bestFit="1" customWidth="1"/>
    <col min="2048" max="2048" width="7.5703125" style="2" bestFit="1" customWidth="1"/>
    <col min="2049" max="2049" width="2.42578125" style="2" customWidth="1"/>
    <col min="2050" max="2050" width="4.42578125" style="2" customWidth="1"/>
    <col min="2051" max="2051" width="7.5703125" style="2" bestFit="1" customWidth="1"/>
    <col min="2052" max="2052" width="2.42578125" style="2" bestFit="1" customWidth="1"/>
    <col min="2053" max="2053" width="4.42578125" style="2" customWidth="1"/>
    <col min="2054" max="2054" width="6.42578125" style="2" customWidth="1"/>
    <col min="2055" max="2055" width="8.42578125" style="2" customWidth="1"/>
    <col min="2056" max="2056" width="7.5703125" style="2" bestFit="1" customWidth="1"/>
    <col min="2057" max="2057" width="7.140625" style="2" customWidth="1"/>
    <col min="2058" max="2059" width="7.42578125" style="2" customWidth="1"/>
    <col min="2060" max="2060" width="8.85546875" style="2" customWidth="1"/>
    <col min="2061" max="2061" width="6.85546875" style="2" customWidth="1"/>
    <col min="2062" max="2062" width="6.5703125" style="2" customWidth="1"/>
    <col min="2063" max="2063" width="7.42578125" style="2" customWidth="1"/>
    <col min="2064" max="2084" width="0" style="2" hidden="1" customWidth="1"/>
    <col min="2085" max="2300" width="8.85546875" style="2"/>
    <col min="2301" max="2301" width="5" style="2" customWidth="1"/>
    <col min="2302" max="2302" width="23.42578125" style="2" customWidth="1"/>
    <col min="2303" max="2303" width="3" style="2" bestFit="1" customWidth="1"/>
    <col min="2304" max="2304" width="7.5703125" style="2" bestFit="1" customWidth="1"/>
    <col min="2305" max="2305" width="2.42578125" style="2" customWidth="1"/>
    <col min="2306" max="2306" width="4.42578125" style="2" customWidth="1"/>
    <col min="2307" max="2307" width="7.5703125" style="2" bestFit="1" customWidth="1"/>
    <col min="2308" max="2308" width="2.42578125" style="2" bestFit="1" customWidth="1"/>
    <col min="2309" max="2309" width="4.42578125" style="2" customWidth="1"/>
    <col min="2310" max="2310" width="6.42578125" style="2" customWidth="1"/>
    <col min="2311" max="2311" width="8.42578125" style="2" customWidth="1"/>
    <col min="2312" max="2312" width="7.5703125" style="2" bestFit="1" customWidth="1"/>
    <col min="2313" max="2313" width="7.140625" style="2" customWidth="1"/>
    <col min="2314" max="2315" width="7.42578125" style="2" customWidth="1"/>
    <col min="2316" max="2316" width="8.85546875" style="2" customWidth="1"/>
    <col min="2317" max="2317" width="6.85546875" style="2" customWidth="1"/>
    <col min="2318" max="2318" width="6.5703125" style="2" customWidth="1"/>
    <col min="2319" max="2319" width="7.42578125" style="2" customWidth="1"/>
    <col min="2320" max="2340" width="0" style="2" hidden="1" customWidth="1"/>
    <col min="2341" max="2556" width="8.85546875" style="2"/>
    <col min="2557" max="2557" width="5" style="2" customWidth="1"/>
    <col min="2558" max="2558" width="23.42578125" style="2" customWidth="1"/>
    <col min="2559" max="2559" width="3" style="2" bestFit="1" customWidth="1"/>
    <col min="2560" max="2560" width="7.5703125" style="2" bestFit="1" customWidth="1"/>
    <col min="2561" max="2561" width="2.42578125" style="2" customWidth="1"/>
    <col min="2562" max="2562" width="4.42578125" style="2" customWidth="1"/>
    <col min="2563" max="2563" width="7.5703125" style="2" bestFit="1" customWidth="1"/>
    <col min="2564" max="2564" width="2.42578125" style="2" bestFit="1" customWidth="1"/>
    <col min="2565" max="2565" width="4.42578125" style="2" customWidth="1"/>
    <col min="2566" max="2566" width="6.42578125" style="2" customWidth="1"/>
    <col min="2567" max="2567" width="8.42578125" style="2" customWidth="1"/>
    <col min="2568" max="2568" width="7.5703125" style="2" bestFit="1" customWidth="1"/>
    <col min="2569" max="2569" width="7.140625" style="2" customWidth="1"/>
    <col min="2570" max="2571" width="7.42578125" style="2" customWidth="1"/>
    <col min="2572" max="2572" width="8.85546875" style="2" customWidth="1"/>
    <col min="2573" max="2573" width="6.85546875" style="2" customWidth="1"/>
    <col min="2574" max="2574" width="6.5703125" style="2" customWidth="1"/>
    <col min="2575" max="2575" width="7.42578125" style="2" customWidth="1"/>
    <col min="2576" max="2596" width="0" style="2" hidden="1" customWidth="1"/>
    <col min="2597" max="2812" width="8.85546875" style="2"/>
    <col min="2813" max="2813" width="5" style="2" customWidth="1"/>
    <col min="2814" max="2814" width="23.42578125" style="2" customWidth="1"/>
    <col min="2815" max="2815" width="3" style="2" bestFit="1" customWidth="1"/>
    <col min="2816" max="2816" width="7.5703125" style="2" bestFit="1" customWidth="1"/>
    <col min="2817" max="2817" width="2.42578125" style="2" customWidth="1"/>
    <col min="2818" max="2818" width="4.42578125" style="2" customWidth="1"/>
    <col min="2819" max="2819" width="7.5703125" style="2" bestFit="1" customWidth="1"/>
    <col min="2820" max="2820" width="2.42578125" style="2" bestFit="1" customWidth="1"/>
    <col min="2821" max="2821" width="4.42578125" style="2" customWidth="1"/>
    <col min="2822" max="2822" width="6.42578125" style="2" customWidth="1"/>
    <col min="2823" max="2823" width="8.42578125" style="2" customWidth="1"/>
    <col min="2824" max="2824" width="7.5703125" style="2" bestFit="1" customWidth="1"/>
    <col min="2825" max="2825" width="7.140625" style="2" customWidth="1"/>
    <col min="2826" max="2827" width="7.42578125" style="2" customWidth="1"/>
    <col min="2828" max="2828" width="8.85546875" style="2" customWidth="1"/>
    <col min="2829" max="2829" width="6.85546875" style="2" customWidth="1"/>
    <col min="2830" max="2830" width="6.5703125" style="2" customWidth="1"/>
    <col min="2831" max="2831" width="7.42578125" style="2" customWidth="1"/>
    <col min="2832" max="2852" width="0" style="2" hidden="1" customWidth="1"/>
    <col min="2853" max="3068" width="8.85546875" style="2"/>
    <col min="3069" max="3069" width="5" style="2" customWidth="1"/>
    <col min="3070" max="3070" width="23.42578125" style="2" customWidth="1"/>
    <col min="3071" max="3071" width="3" style="2" bestFit="1" customWidth="1"/>
    <col min="3072" max="3072" width="7.5703125" style="2" bestFit="1" customWidth="1"/>
    <col min="3073" max="3073" width="2.42578125" style="2" customWidth="1"/>
    <col min="3074" max="3074" width="4.42578125" style="2" customWidth="1"/>
    <col min="3075" max="3075" width="7.5703125" style="2" bestFit="1" customWidth="1"/>
    <col min="3076" max="3076" width="2.42578125" style="2" bestFit="1" customWidth="1"/>
    <col min="3077" max="3077" width="4.42578125" style="2" customWidth="1"/>
    <col min="3078" max="3078" width="6.42578125" style="2" customWidth="1"/>
    <col min="3079" max="3079" width="8.42578125" style="2" customWidth="1"/>
    <col min="3080" max="3080" width="7.5703125" style="2" bestFit="1" customWidth="1"/>
    <col min="3081" max="3081" width="7.140625" style="2" customWidth="1"/>
    <col min="3082" max="3083" width="7.42578125" style="2" customWidth="1"/>
    <col min="3084" max="3084" width="8.85546875" style="2" customWidth="1"/>
    <col min="3085" max="3085" width="6.85546875" style="2" customWidth="1"/>
    <col min="3086" max="3086" width="6.5703125" style="2" customWidth="1"/>
    <col min="3087" max="3087" width="7.42578125" style="2" customWidth="1"/>
    <col min="3088" max="3108" width="0" style="2" hidden="1" customWidth="1"/>
    <col min="3109" max="3324" width="8.85546875" style="2"/>
    <col min="3325" max="3325" width="5" style="2" customWidth="1"/>
    <col min="3326" max="3326" width="23.42578125" style="2" customWidth="1"/>
    <col min="3327" max="3327" width="3" style="2" bestFit="1" customWidth="1"/>
    <col min="3328" max="3328" width="7.5703125" style="2" bestFit="1" customWidth="1"/>
    <col min="3329" max="3329" width="2.42578125" style="2" customWidth="1"/>
    <col min="3330" max="3330" width="4.42578125" style="2" customWidth="1"/>
    <col min="3331" max="3331" width="7.5703125" style="2" bestFit="1" customWidth="1"/>
    <col min="3332" max="3332" width="2.42578125" style="2" bestFit="1" customWidth="1"/>
    <col min="3333" max="3333" width="4.42578125" style="2" customWidth="1"/>
    <col min="3334" max="3334" width="6.42578125" style="2" customWidth="1"/>
    <col min="3335" max="3335" width="8.42578125" style="2" customWidth="1"/>
    <col min="3336" max="3336" width="7.5703125" style="2" bestFit="1" customWidth="1"/>
    <col min="3337" max="3337" width="7.140625" style="2" customWidth="1"/>
    <col min="3338" max="3339" width="7.42578125" style="2" customWidth="1"/>
    <col min="3340" max="3340" width="8.85546875" style="2" customWidth="1"/>
    <col min="3341" max="3341" width="6.85546875" style="2" customWidth="1"/>
    <col min="3342" max="3342" width="6.5703125" style="2" customWidth="1"/>
    <col min="3343" max="3343" width="7.42578125" style="2" customWidth="1"/>
    <col min="3344" max="3364" width="0" style="2" hidden="1" customWidth="1"/>
    <col min="3365" max="3580" width="8.85546875" style="2"/>
    <col min="3581" max="3581" width="5" style="2" customWidth="1"/>
    <col min="3582" max="3582" width="23.42578125" style="2" customWidth="1"/>
    <col min="3583" max="3583" width="3" style="2" bestFit="1" customWidth="1"/>
    <col min="3584" max="3584" width="7.5703125" style="2" bestFit="1" customWidth="1"/>
    <col min="3585" max="3585" width="2.42578125" style="2" customWidth="1"/>
    <col min="3586" max="3586" width="4.42578125" style="2" customWidth="1"/>
    <col min="3587" max="3587" width="7.5703125" style="2" bestFit="1" customWidth="1"/>
    <col min="3588" max="3588" width="2.42578125" style="2" bestFit="1" customWidth="1"/>
    <col min="3589" max="3589" width="4.42578125" style="2" customWidth="1"/>
    <col min="3590" max="3590" width="6.42578125" style="2" customWidth="1"/>
    <col min="3591" max="3591" width="8.42578125" style="2" customWidth="1"/>
    <col min="3592" max="3592" width="7.5703125" style="2" bestFit="1" customWidth="1"/>
    <col min="3593" max="3593" width="7.140625" style="2" customWidth="1"/>
    <col min="3594" max="3595" width="7.42578125" style="2" customWidth="1"/>
    <col min="3596" max="3596" width="8.85546875" style="2" customWidth="1"/>
    <col min="3597" max="3597" width="6.85546875" style="2" customWidth="1"/>
    <col min="3598" max="3598" width="6.5703125" style="2" customWidth="1"/>
    <col min="3599" max="3599" width="7.42578125" style="2" customWidth="1"/>
    <col min="3600" max="3620" width="0" style="2" hidden="1" customWidth="1"/>
    <col min="3621" max="3836" width="8.85546875" style="2"/>
    <col min="3837" max="3837" width="5" style="2" customWidth="1"/>
    <col min="3838" max="3838" width="23.42578125" style="2" customWidth="1"/>
    <col min="3839" max="3839" width="3" style="2" bestFit="1" customWidth="1"/>
    <col min="3840" max="3840" width="7.5703125" style="2" bestFit="1" customWidth="1"/>
    <col min="3841" max="3841" width="2.42578125" style="2" customWidth="1"/>
    <col min="3842" max="3842" width="4.42578125" style="2" customWidth="1"/>
    <col min="3843" max="3843" width="7.5703125" style="2" bestFit="1" customWidth="1"/>
    <col min="3844" max="3844" width="2.42578125" style="2" bestFit="1" customWidth="1"/>
    <col min="3845" max="3845" width="4.42578125" style="2" customWidth="1"/>
    <col min="3846" max="3846" width="6.42578125" style="2" customWidth="1"/>
    <col min="3847" max="3847" width="8.42578125" style="2" customWidth="1"/>
    <col min="3848" max="3848" width="7.5703125" style="2" bestFit="1" customWidth="1"/>
    <col min="3849" max="3849" width="7.140625" style="2" customWidth="1"/>
    <col min="3850" max="3851" width="7.42578125" style="2" customWidth="1"/>
    <col min="3852" max="3852" width="8.85546875" style="2" customWidth="1"/>
    <col min="3853" max="3853" width="6.85546875" style="2" customWidth="1"/>
    <col min="3854" max="3854" width="6.5703125" style="2" customWidth="1"/>
    <col min="3855" max="3855" width="7.42578125" style="2" customWidth="1"/>
    <col min="3856" max="3876" width="0" style="2" hidden="1" customWidth="1"/>
    <col min="3877" max="4092" width="8.85546875" style="2"/>
    <col min="4093" max="4093" width="5" style="2" customWidth="1"/>
    <col min="4094" max="4094" width="23.42578125" style="2" customWidth="1"/>
    <col min="4095" max="4095" width="3" style="2" bestFit="1" customWidth="1"/>
    <col min="4096" max="4096" width="7.5703125" style="2" bestFit="1" customWidth="1"/>
    <col min="4097" max="4097" width="2.42578125" style="2" customWidth="1"/>
    <col min="4098" max="4098" width="4.42578125" style="2" customWidth="1"/>
    <col min="4099" max="4099" width="7.5703125" style="2" bestFit="1" customWidth="1"/>
    <col min="4100" max="4100" width="2.42578125" style="2" bestFit="1" customWidth="1"/>
    <col min="4101" max="4101" width="4.42578125" style="2" customWidth="1"/>
    <col min="4102" max="4102" width="6.42578125" style="2" customWidth="1"/>
    <col min="4103" max="4103" width="8.42578125" style="2" customWidth="1"/>
    <col min="4104" max="4104" width="7.5703125" style="2" bestFit="1" customWidth="1"/>
    <col min="4105" max="4105" width="7.140625" style="2" customWidth="1"/>
    <col min="4106" max="4107" width="7.42578125" style="2" customWidth="1"/>
    <col min="4108" max="4108" width="8.85546875" style="2" customWidth="1"/>
    <col min="4109" max="4109" width="6.85546875" style="2" customWidth="1"/>
    <col min="4110" max="4110" width="6.5703125" style="2" customWidth="1"/>
    <col min="4111" max="4111" width="7.42578125" style="2" customWidth="1"/>
    <col min="4112" max="4132" width="0" style="2" hidden="1" customWidth="1"/>
    <col min="4133" max="4348" width="8.85546875" style="2"/>
    <col min="4349" max="4349" width="5" style="2" customWidth="1"/>
    <col min="4350" max="4350" width="23.42578125" style="2" customWidth="1"/>
    <col min="4351" max="4351" width="3" style="2" bestFit="1" customWidth="1"/>
    <col min="4352" max="4352" width="7.5703125" style="2" bestFit="1" customWidth="1"/>
    <col min="4353" max="4353" width="2.42578125" style="2" customWidth="1"/>
    <col min="4354" max="4354" width="4.42578125" style="2" customWidth="1"/>
    <col min="4355" max="4355" width="7.5703125" style="2" bestFit="1" customWidth="1"/>
    <col min="4356" max="4356" width="2.42578125" style="2" bestFit="1" customWidth="1"/>
    <col min="4357" max="4357" width="4.42578125" style="2" customWidth="1"/>
    <col min="4358" max="4358" width="6.42578125" style="2" customWidth="1"/>
    <col min="4359" max="4359" width="8.42578125" style="2" customWidth="1"/>
    <col min="4360" max="4360" width="7.5703125" style="2" bestFit="1" customWidth="1"/>
    <col min="4361" max="4361" width="7.140625" style="2" customWidth="1"/>
    <col min="4362" max="4363" width="7.42578125" style="2" customWidth="1"/>
    <col min="4364" max="4364" width="8.85546875" style="2" customWidth="1"/>
    <col min="4365" max="4365" width="6.85546875" style="2" customWidth="1"/>
    <col min="4366" max="4366" width="6.5703125" style="2" customWidth="1"/>
    <col min="4367" max="4367" width="7.42578125" style="2" customWidth="1"/>
    <col min="4368" max="4388" width="0" style="2" hidden="1" customWidth="1"/>
    <col min="4389" max="4604" width="8.85546875" style="2"/>
    <col min="4605" max="4605" width="5" style="2" customWidth="1"/>
    <col min="4606" max="4606" width="23.42578125" style="2" customWidth="1"/>
    <col min="4607" max="4607" width="3" style="2" bestFit="1" customWidth="1"/>
    <col min="4608" max="4608" width="7.5703125" style="2" bestFit="1" customWidth="1"/>
    <col min="4609" max="4609" width="2.42578125" style="2" customWidth="1"/>
    <col min="4610" max="4610" width="4.42578125" style="2" customWidth="1"/>
    <col min="4611" max="4611" width="7.5703125" style="2" bestFit="1" customWidth="1"/>
    <col min="4612" max="4612" width="2.42578125" style="2" bestFit="1" customWidth="1"/>
    <col min="4613" max="4613" width="4.42578125" style="2" customWidth="1"/>
    <col min="4614" max="4614" width="6.42578125" style="2" customWidth="1"/>
    <col min="4615" max="4615" width="8.42578125" style="2" customWidth="1"/>
    <col min="4616" max="4616" width="7.5703125" style="2" bestFit="1" customWidth="1"/>
    <col min="4617" max="4617" width="7.140625" style="2" customWidth="1"/>
    <col min="4618" max="4619" width="7.42578125" style="2" customWidth="1"/>
    <col min="4620" max="4620" width="8.85546875" style="2" customWidth="1"/>
    <col min="4621" max="4621" width="6.85546875" style="2" customWidth="1"/>
    <col min="4622" max="4622" width="6.5703125" style="2" customWidth="1"/>
    <col min="4623" max="4623" width="7.42578125" style="2" customWidth="1"/>
    <col min="4624" max="4644" width="0" style="2" hidden="1" customWidth="1"/>
    <col min="4645" max="4860" width="8.85546875" style="2"/>
    <col min="4861" max="4861" width="5" style="2" customWidth="1"/>
    <col min="4862" max="4862" width="23.42578125" style="2" customWidth="1"/>
    <col min="4863" max="4863" width="3" style="2" bestFit="1" customWidth="1"/>
    <col min="4864" max="4864" width="7.5703125" style="2" bestFit="1" customWidth="1"/>
    <col min="4865" max="4865" width="2.42578125" style="2" customWidth="1"/>
    <col min="4866" max="4866" width="4.42578125" style="2" customWidth="1"/>
    <col min="4867" max="4867" width="7.5703125" style="2" bestFit="1" customWidth="1"/>
    <col min="4868" max="4868" width="2.42578125" style="2" bestFit="1" customWidth="1"/>
    <col min="4869" max="4869" width="4.42578125" style="2" customWidth="1"/>
    <col min="4870" max="4870" width="6.42578125" style="2" customWidth="1"/>
    <col min="4871" max="4871" width="8.42578125" style="2" customWidth="1"/>
    <col min="4872" max="4872" width="7.5703125" style="2" bestFit="1" customWidth="1"/>
    <col min="4873" max="4873" width="7.140625" style="2" customWidth="1"/>
    <col min="4874" max="4875" width="7.42578125" style="2" customWidth="1"/>
    <col min="4876" max="4876" width="8.85546875" style="2" customWidth="1"/>
    <col min="4877" max="4877" width="6.85546875" style="2" customWidth="1"/>
    <col min="4878" max="4878" width="6.5703125" style="2" customWidth="1"/>
    <col min="4879" max="4879" width="7.42578125" style="2" customWidth="1"/>
    <col min="4880" max="4900" width="0" style="2" hidden="1" customWidth="1"/>
    <col min="4901" max="5116" width="8.85546875" style="2"/>
    <col min="5117" max="5117" width="5" style="2" customWidth="1"/>
    <col min="5118" max="5118" width="23.42578125" style="2" customWidth="1"/>
    <col min="5119" max="5119" width="3" style="2" bestFit="1" customWidth="1"/>
    <col min="5120" max="5120" width="7.5703125" style="2" bestFit="1" customWidth="1"/>
    <col min="5121" max="5121" width="2.42578125" style="2" customWidth="1"/>
    <col min="5122" max="5122" width="4.42578125" style="2" customWidth="1"/>
    <col min="5123" max="5123" width="7.5703125" style="2" bestFit="1" customWidth="1"/>
    <col min="5124" max="5124" width="2.42578125" style="2" bestFit="1" customWidth="1"/>
    <col min="5125" max="5125" width="4.42578125" style="2" customWidth="1"/>
    <col min="5126" max="5126" width="6.42578125" style="2" customWidth="1"/>
    <col min="5127" max="5127" width="8.42578125" style="2" customWidth="1"/>
    <col min="5128" max="5128" width="7.5703125" style="2" bestFit="1" customWidth="1"/>
    <col min="5129" max="5129" width="7.140625" style="2" customWidth="1"/>
    <col min="5130" max="5131" width="7.42578125" style="2" customWidth="1"/>
    <col min="5132" max="5132" width="8.85546875" style="2" customWidth="1"/>
    <col min="5133" max="5133" width="6.85546875" style="2" customWidth="1"/>
    <col min="5134" max="5134" width="6.5703125" style="2" customWidth="1"/>
    <col min="5135" max="5135" width="7.42578125" style="2" customWidth="1"/>
    <col min="5136" max="5156" width="0" style="2" hidden="1" customWidth="1"/>
    <col min="5157" max="5372" width="8.85546875" style="2"/>
    <col min="5373" max="5373" width="5" style="2" customWidth="1"/>
    <col min="5374" max="5374" width="23.42578125" style="2" customWidth="1"/>
    <col min="5375" max="5375" width="3" style="2" bestFit="1" customWidth="1"/>
    <col min="5376" max="5376" width="7.5703125" style="2" bestFit="1" customWidth="1"/>
    <col min="5377" max="5377" width="2.42578125" style="2" customWidth="1"/>
    <col min="5378" max="5378" width="4.42578125" style="2" customWidth="1"/>
    <col min="5379" max="5379" width="7.5703125" style="2" bestFit="1" customWidth="1"/>
    <col min="5380" max="5380" width="2.42578125" style="2" bestFit="1" customWidth="1"/>
    <col min="5381" max="5381" width="4.42578125" style="2" customWidth="1"/>
    <col min="5382" max="5382" width="6.42578125" style="2" customWidth="1"/>
    <col min="5383" max="5383" width="8.42578125" style="2" customWidth="1"/>
    <col min="5384" max="5384" width="7.5703125" style="2" bestFit="1" customWidth="1"/>
    <col min="5385" max="5385" width="7.140625" style="2" customWidth="1"/>
    <col min="5386" max="5387" width="7.42578125" style="2" customWidth="1"/>
    <col min="5388" max="5388" width="8.85546875" style="2" customWidth="1"/>
    <col min="5389" max="5389" width="6.85546875" style="2" customWidth="1"/>
    <col min="5390" max="5390" width="6.5703125" style="2" customWidth="1"/>
    <col min="5391" max="5391" width="7.42578125" style="2" customWidth="1"/>
    <col min="5392" max="5412" width="0" style="2" hidden="1" customWidth="1"/>
    <col min="5413" max="5628" width="8.85546875" style="2"/>
    <col min="5629" max="5629" width="5" style="2" customWidth="1"/>
    <col min="5630" max="5630" width="23.42578125" style="2" customWidth="1"/>
    <col min="5631" max="5631" width="3" style="2" bestFit="1" customWidth="1"/>
    <col min="5632" max="5632" width="7.5703125" style="2" bestFit="1" customWidth="1"/>
    <col min="5633" max="5633" width="2.42578125" style="2" customWidth="1"/>
    <col min="5634" max="5634" width="4.42578125" style="2" customWidth="1"/>
    <col min="5635" max="5635" width="7.5703125" style="2" bestFit="1" customWidth="1"/>
    <col min="5636" max="5636" width="2.42578125" style="2" bestFit="1" customWidth="1"/>
    <col min="5637" max="5637" width="4.42578125" style="2" customWidth="1"/>
    <col min="5638" max="5638" width="6.42578125" style="2" customWidth="1"/>
    <col min="5639" max="5639" width="8.42578125" style="2" customWidth="1"/>
    <col min="5640" max="5640" width="7.5703125" style="2" bestFit="1" customWidth="1"/>
    <col min="5641" max="5641" width="7.140625" style="2" customWidth="1"/>
    <col min="5642" max="5643" width="7.42578125" style="2" customWidth="1"/>
    <col min="5644" max="5644" width="8.85546875" style="2" customWidth="1"/>
    <col min="5645" max="5645" width="6.85546875" style="2" customWidth="1"/>
    <col min="5646" max="5646" width="6.5703125" style="2" customWidth="1"/>
    <col min="5647" max="5647" width="7.42578125" style="2" customWidth="1"/>
    <col min="5648" max="5668" width="0" style="2" hidden="1" customWidth="1"/>
    <col min="5669" max="5884" width="8.85546875" style="2"/>
    <col min="5885" max="5885" width="5" style="2" customWidth="1"/>
    <col min="5886" max="5886" width="23.42578125" style="2" customWidth="1"/>
    <col min="5887" max="5887" width="3" style="2" bestFit="1" customWidth="1"/>
    <col min="5888" max="5888" width="7.5703125" style="2" bestFit="1" customWidth="1"/>
    <col min="5889" max="5889" width="2.42578125" style="2" customWidth="1"/>
    <col min="5890" max="5890" width="4.42578125" style="2" customWidth="1"/>
    <col min="5891" max="5891" width="7.5703125" style="2" bestFit="1" customWidth="1"/>
    <col min="5892" max="5892" width="2.42578125" style="2" bestFit="1" customWidth="1"/>
    <col min="5893" max="5893" width="4.42578125" style="2" customWidth="1"/>
    <col min="5894" max="5894" width="6.42578125" style="2" customWidth="1"/>
    <col min="5895" max="5895" width="8.42578125" style="2" customWidth="1"/>
    <col min="5896" max="5896" width="7.5703125" style="2" bestFit="1" customWidth="1"/>
    <col min="5897" max="5897" width="7.140625" style="2" customWidth="1"/>
    <col min="5898" max="5899" width="7.42578125" style="2" customWidth="1"/>
    <col min="5900" max="5900" width="8.85546875" style="2" customWidth="1"/>
    <col min="5901" max="5901" width="6.85546875" style="2" customWidth="1"/>
    <col min="5902" max="5902" width="6.5703125" style="2" customWidth="1"/>
    <col min="5903" max="5903" width="7.42578125" style="2" customWidth="1"/>
    <col min="5904" max="5924" width="0" style="2" hidden="1" customWidth="1"/>
    <col min="5925" max="6140" width="8.85546875" style="2"/>
    <col min="6141" max="6141" width="5" style="2" customWidth="1"/>
    <col min="6142" max="6142" width="23.42578125" style="2" customWidth="1"/>
    <col min="6143" max="6143" width="3" style="2" bestFit="1" customWidth="1"/>
    <col min="6144" max="6144" width="7.5703125" style="2" bestFit="1" customWidth="1"/>
    <col min="6145" max="6145" width="2.42578125" style="2" customWidth="1"/>
    <col min="6146" max="6146" width="4.42578125" style="2" customWidth="1"/>
    <col min="6147" max="6147" width="7.5703125" style="2" bestFit="1" customWidth="1"/>
    <col min="6148" max="6148" width="2.42578125" style="2" bestFit="1" customWidth="1"/>
    <col min="6149" max="6149" width="4.42578125" style="2" customWidth="1"/>
    <col min="6150" max="6150" width="6.42578125" style="2" customWidth="1"/>
    <col min="6151" max="6151" width="8.42578125" style="2" customWidth="1"/>
    <col min="6152" max="6152" width="7.5703125" style="2" bestFit="1" customWidth="1"/>
    <col min="6153" max="6153" width="7.140625" style="2" customWidth="1"/>
    <col min="6154" max="6155" width="7.42578125" style="2" customWidth="1"/>
    <col min="6156" max="6156" width="8.85546875" style="2" customWidth="1"/>
    <col min="6157" max="6157" width="6.85546875" style="2" customWidth="1"/>
    <col min="6158" max="6158" width="6.5703125" style="2" customWidth="1"/>
    <col min="6159" max="6159" width="7.42578125" style="2" customWidth="1"/>
    <col min="6160" max="6180" width="0" style="2" hidden="1" customWidth="1"/>
    <col min="6181" max="6396" width="8.85546875" style="2"/>
    <col min="6397" max="6397" width="5" style="2" customWidth="1"/>
    <col min="6398" max="6398" width="23.42578125" style="2" customWidth="1"/>
    <col min="6399" max="6399" width="3" style="2" bestFit="1" customWidth="1"/>
    <col min="6400" max="6400" width="7.5703125" style="2" bestFit="1" customWidth="1"/>
    <col min="6401" max="6401" width="2.42578125" style="2" customWidth="1"/>
    <col min="6402" max="6402" width="4.42578125" style="2" customWidth="1"/>
    <col min="6403" max="6403" width="7.5703125" style="2" bestFit="1" customWidth="1"/>
    <col min="6404" max="6404" width="2.42578125" style="2" bestFit="1" customWidth="1"/>
    <col min="6405" max="6405" width="4.42578125" style="2" customWidth="1"/>
    <col min="6406" max="6406" width="6.42578125" style="2" customWidth="1"/>
    <col min="6407" max="6407" width="8.42578125" style="2" customWidth="1"/>
    <col min="6408" max="6408" width="7.5703125" style="2" bestFit="1" customWidth="1"/>
    <col min="6409" max="6409" width="7.140625" style="2" customWidth="1"/>
    <col min="6410" max="6411" width="7.42578125" style="2" customWidth="1"/>
    <col min="6412" max="6412" width="8.85546875" style="2" customWidth="1"/>
    <col min="6413" max="6413" width="6.85546875" style="2" customWidth="1"/>
    <col min="6414" max="6414" width="6.5703125" style="2" customWidth="1"/>
    <col min="6415" max="6415" width="7.42578125" style="2" customWidth="1"/>
    <col min="6416" max="6436" width="0" style="2" hidden="1" customWidth="1"/>
    <col min="6437" max="6652" width="8.85546875" style="2"/>
    <col min="6653" max="6653" width="5" style="2" customWidth="1"/>
    <col min="6654" max="6654" width="23.42578125" style="2" customWidth="1"/>
    <col min="6655" max="6655" width="3" style="2" bestFit="1" customWidth="1"/>
    <col min="6656" max="6656" width="7.5703125" style="2" bestFit="1" customWidth="1"/>
    <col min="6657" max="6657" width="2.42578125" style="2" customWidth="1"/>
    <col min="6658" max="6658" width="4.42578125" style="2" customWidth="1"/>
    <col min="6659" max="6659" width="7.5703125" style="2" bestFit="1" customWidth="1"/>
    <col min="6660" max="6660" width="2.42578125" style="2" bestFit="1" customWidth="1"/>
    <col min="6661" max="6661" width="4.42578125" style="2" customWidth="1"/>
    <col min="6662" max="6662" width="6.42578125" style="2" customWidth="1"/>
    <col min="6663" max="6663" width="8.42578125" style="2" customWidth="1"/>
    <col min="6664" max="6664" width="7.5703125" style="2" bestFit="1" customWidth="1"/>
    <col min="6665" max="6665" width="7.140625" style="2" customWidth="1"/>
    <col min="6666" max="6667" width="7.42578125" style="2" customWidth="1"/>
    <col min="6668" max="6668" width="8.85546875" style="2" customWidth="1"/>
    <col min="6669" max="6669" width="6.85546875" style="2" customWidth="1"/>
    <col min="6670" max="6670" width="6.5703125" style="2" customWidth="1"/>
    <col min="6671" max="6671" width="7.42578125" style="2" customWidth="1"/>
    <col min="6672" max="6692" width="0" style="2" hidden="1" customWidth="1"/>
    <col min="6693" max="6908" width="8.85546875" style="2"/>
    <col min="6909" max="6909" width="5" style="2" customWidth="1"/>
    <col min="6910" max="6910" width="23.42578125" style="2" customWidth="1"/>
    <col min="6911" max="6911" width="3" style="2" bestFit="1" customWidth="1"/>
    <col min="6912" max="6912" width="7.5703125" style="2" bestFit="1" customWidth="1"/>
    <col min="6913" max="6913" width="2.42578125" style="2" customWidth="1"/>
    <col min="6914" max="6914" width="4.42578125" style="2" customWidth="1"/>
    <col min="6915" max="6915" width="7.5703125" style="2" bestFit="1" customWidth="1"/>
    <col min="6916" max="6916" width="2.42578125" style="2" bestFit="1" customWidth="1"/>
    <col min="6917" max="6917" width="4.42578125" style="2" customWidth="1"/>
    <col min="6918" max="6918" width="6.42578125" style="2" customWidth="1"/>
    <col min="6919" max="6919" width="8.42578125" style="2" customWidth="1"/>
    <col min="6920" max="6920" width="7.5703125" style="2" bestFit="1" customWidth="1"/>
    <col min="6921" max="6921" width="7.140625" style="2" customWidth="1"/>
    <col min="6922" max="6923" width="7.42578125" style="2" customWidth="1"/>
    <col min="6924" max="6924" width="8.85546875" style="2" customWidth="1"/>
    <col min="6925" max="6925" width="6.85546875" style="2" customWidth="1"/>
    <col min="6926" max="6926" width="6.5703125" style="2" customWidth="1"/>
    <col min="6927" max="6927" width="7.42578125" style="2" customWidth="1"/>
    <col min="6928" max="6948" width="0" style="2" hidden="1" customWidth="1"/>
    <col min="6949" max="7164" width="8.85546875" style="2"/>
    <col min="7165" max="7165" width="5" style="2" customWidth="1"/>
    <col min="7166" max="7166" width="23.42578125" style="2" customWidth="1"/>
    <col min="7167" max="7167" width="3" style="2" bestFit="1" customWidth="1"/>
    <col min="7168" max="7168" width="7.5703125" style="2" bestFit="1" customWidth="1"/>
    <col min="7169" max="7169" width="2.42578125" style="2" customWidth="1"/>
    <col min="7170" max="7170" width="4.42578125" style="2" customWidth="1"/>
    <col min="7171" max="7171" width="7.5703125" style="2" bestFit="1" customWidth="1"/>
    <col min="7172" max="7172" width="2.42578125" style="2" bestFit="1" customWidth="1"/>
    <col min="7173" max="7173" width="4.42578125" style="2" customWidth="1"/>
    <col min="7174" max="7174" width="6.42578125" style="2" customWidth="1"/>
    <col min="7175" max="7175" width="8.42578125" style="2" customWidth="1"/>
    <col min="7176" max="7176" width="7.5703125" style="2" bestFit="1" customWidth="1"/>
    <col min="7177" max="7177" width="7.140625" style="2" customWidth="1"/>
    <col min="7178" max="7179" width="7.42578125" style="2" customWidth="1"/>
    <col min="7180" max="7180" width="8.85546875" style="2" customWidth="1"/>
    <col min="7181" max="7181" width="6.85546875" style="2" customWidth="1"/>
    <col min="7182" max="7182" width="6.5703125" style="2" customWidth="1"/>
    <col min="7183" max="7183" width="7.42578125" style="2" customWidth="1"/>
    <col min="7184" max="7204" width="0" style="2" hidden="1" customWidth="1"/>
    <col min="7205" max="7420" width="8.85546875" style="2"/>
    <col min="7421" max="7421" width="5" style="2" customWidth="1"/>
    <col min="7422" max="7422" width="23.42578125" style="2" customWidth="1"/>
    <col min="7423" max="7423" width="3" style="2" bestFit="1" customWidth="1"/>
    <col min="7424" max="7424" width="7.5703125" style="2" bestFit="1" customWidth="1"/>
    <col min="7425" max="7425" width="2.42578125" style="2" customWidth="1"/>
    <col min="7426" max="7426" width="4.42578125" style="2" customWidth="1"/>
    <col min="7427" max="7427" width="7.5703125" style="2" bestFit="1" customWidth="1"/>
    <col min="7428" max="7428" width="2.42578125" style="2" bestFit="1" customWidth="1"/>
    <col min="7429" max="7429" width="4.42578125" style="2" customWidth="1"/>
    <col min="7430" max="7430" width="6.42578125" style="2" customWidth="1"/>
    <col min="7431" max="7431" width="8.42578125" style="2" customWidth="1"/>
    <col min="7432" max="7432" width="7.5703125" style="2" bestFit="1" customWidth="1"/>
    <col min="7433" max="7433" width="7.140625" style="2" customWidth="1"/>
    <col min="7434" max="7435" width="7.42578125" style="2" customWidth="1"/>
    <col min="7436" max="7436" width="8.85546875" style="2" customWidth="1"/>
    <col min="7437" max="7437" width="6.85546875" style="2" customWidth="1"/>
    <col min="7438" max="7438" width="6.5703125" style="2" customWidth="1"/>
    <col min="7439" max="7439" width="7.42578125" style="2" customWidth="1"/>
    <col min="7440" max="7460" width="0" style="2" hidden="1" customWidth="1"/>
    <col min="7461" max="7676" width="8.85546875" style="2"/>
    <col min="7677" max="7677" width="5" style="2" customWidth="1"/>
    <col min="7678" max="7678" width="23.42578125" style="2" customWidth="1"/>
    <col min="7679" max="7679" width="3" style="2" bestFit="1" customWidth="1"/>
    <col min="7680" max="7680" width="7.5703125" style="2" bestFit="1" customWidth="1"/>
    <col min="7681" max="7681" width="2.42578125" style="2" customWidth="1"/>
    <col min="7682" max="7682" width="4.42578125" style="2" customWidth="1"/>
    <col min="7683" max="7683" width="7.5703125" style="2" bestFit="1" customWidth="1"/>
    <col min="7684" max="7684" width="2.42578125" style="2" bestFit="1" customWidth="1"/>
    <col min="7685" max="7685" width="4.42578125" style="2" customWidth="1"/>
    <col min="7686" max="7686" width="6.42578125" style="2" customWidth="1"/>
    <col min="7687" max="7687" width="8.42578125" style="2" customWidth="1"/>
    <col min="7688" max="7688" width="7.5703125" style="2" bestFit="1" customWidth="1"/>
    <col min="7689" max="7689" width="7.140625" style="2" customWidth="1"/>
    <col min="7690" max="7691" width="7.42578125" style="2" customWidth="1"/>
    <col min="7692" max="7692" width="8.85546875" style="2" customWidth="1"/>
    <col min="7693" max="7693" width="6.85546875" style="2" customWidth="1"/>
    <col min="7694" max="7694" width="6.5703125" style="2" customWidth="1"/>
    <col min="7695" max="7695" width="7.42578125" style="2" customWidth="1"/>
    <col min="7696" max="7716" width="0" style="2" hidden="1" customWidth="1"/>
    <col min="7717" max="7932" width="8.85546875" style="2"/>
    <col min="7933" max="7933" width="5" style="2" customWidth="1"/>
    <col min="7934" max="7934" width="23.42578125" style="2" customWidth="1"/>
    <col min="7935" max="7935" width="3" style="2" bestFit="1" customWidth="1"/>
    <col min="7936" max="7936" width="7.5703125" style="2" bestFit="1" customWidth="1"/>
    <col min="7937" max="7937" width="2.42578125" style="2" customWidth="1"/>
    <col min="7938" max="7938" width="4.42578125" style="2" customWidth="1"/>
    <col min="7939" max="7939" width="7.5703125" style="2" bestFit="1" customWidth="1"/>
    <col min="7940" max="7940" width="2.42578125" style="2" bestFit="1" customWidth="1"/>
    <col min="7941" max="7941" width="4.42578125" style="2" customWidth="1"/>
    <col min="7942" max="7942" width="6.42578125" style="2" customWidth="1"/>
    <col min="7943" max="7943" width="8.42578125" style="2" customWidth="1"/>
    <col min="7944" max="7944" width="7.5703125" style="2" bestFit="1" customWidth="1"/>
    <col min="7945" max="7945" width="7.140625" style="2" customWidth="1"/>
    <col min="7946" max="7947" width="7.42578125" style="2" customWidth="1"/>
    <col min="7948" max="7948" width="8.85546875" style="2" customWidth="1"/>
    <col min="7949" max="7949" width="6.85546875" style="2" customWidth="1"/>
    <col min="7950" max="7950" width="6.5703125" style="2" customWidth="1"/>
    <col min="7951" max="7951" width="7.42578125" style="2" customWidth="1"/>
    <col min="7952" max="7972" width="0" style="2" hidden="1" customWidth="1"/>
    <col min="7973" max="8188" width="8.85546875" style="2"/>
    <col min="8189" max="8189" width="5" style="2" customWidth="1"/>
    <col min="8190" max="8190" width="23.42578125" style="2" customWidth="1"/>
    <col min="8191" max="8191" width="3" style="2" bestFit="1" customWidth="1"/>
    <col min="8192" max="8192" width="7.5703125" style="2" bestFit="1" customWidth="1"/>
    <col min="8193" max="8193" width="2.42578125" style="2" customWidth="1"/>
    <col min="8194" max="8194" width="4.42578125" style="2" customWidth="1"/>
    <col min="8195" max="8195" width="7.5703125" style="2" bestFit="1" customWidth="1"/>
    <col min="8196" max="8196" width="2.42578125" style="2" bestFit="1" customWidth="1"/>
    <col min="8197" max="8197" width="4.42578125" style="2" customWidth="1"/>
    <col min="8198" max="8198" width="6.42578125" style="2" customWidth="1"/>
    <col min="8199" max="8199" width="8.42578125" style="2" customWidth="1"/>
    <col min="8200" max="8200" width="7.5703125" style="2" bestFit="1" customWidth="1"/>
    <col min="8201" max="8201" width="7.140625" style="2" customWidth="1"/>
    <col min="8202" max="8203" width="7.42578125" style="2" customWidth="1"/>
    <col min="8204" max="8204" width="8.85546875" style="2" customWidth="1"/>
    <col min="8205" max="8205" width="6.85546875" style="2" customWidth="1"/>
    <col min="8206" max="8206" width="6.5703125" style="2" customWidth="1"/>
    <col min="8207" max="8207" width="7.42578125" style="2" customWidth="1"/>
    <col min="8208" max="8228" width="0" style="2" hidden="1" customWidth="1"/>
    <col min="8229" max="8444" width="8.85546875" style="2"/>
    <col min="8445" max="8445" width="5" style="2" customWidth="1"/>
    <col min="8446" max="8446" width="23.42578125" style="2" customWidth="1"/>
    <col min="8447" max="8447" width="3" style="2" bestFit="1" customWidth="1"/>
    <col min="8448" max="8448" width="7.5703125" style="2" bestFit="1" customWidth="1"/>
    <col min="8449" max="8449" width="2.42578125" style="2" customWidth="1"/>
    <col min="8450" max="8450" width="4.42578125" style="2" customWidth="1"/>
    <col min="8451" max="8451" width="7.5703125" style="2" bestFit="1" customWidth="1"/>
    <col min="8452" max="8452" width="2.42578125" style="2" bestFit="1" customWidth="1"/>
    <col min="8453" max="8453" width="4.42578125" style="2" customWidth="1"/>
    <col min="8454" max="8454" width="6.42578125" style="2" customWidth="1"/>
    <col min="8455" max="8455" width="8.42578125" style="2" customWidth="1"/>
    <col min="8456" max="8456" width="7.5703125" style="2" bestFit="1" customWidth="1"/>
    <col min="8457" max="8457" width="7.140625" style="2" customWidth="1"/>
    <col min="8458" max="8459" width="7.42578125" style="2" customWidth="1"/>
    <col min="8460" max="8460" width="8.85546875" style="2" customWidth="1"/>
    <col min="8461" max="8461" width="6.85546875" style="2" customWidth="1"/>
    <col min="8462" max="8462" width="6.5703125" style="2" customWidth="1"/>
    <col min="8463" max="8463" width="7.42578125" style="2" customWidth="1"/>
    <col min="8464" max="8484" width="0" style="2" hidden="1" customWidth="1"/>
    <col min="8485" max="8700" width="8.85546875" style="2"/>
    <col min="8701" max="8701" width="5" style="2" customWidth="1"/>
    <col min="8702" max="8702" width="23.42578125" style="2" customWidth="1"/>
    <col min="8703" max="8703" width="3" style="2" bestFit="1" customWidth="1"/>
    <col min="8704" max="8704" width="7.5703125" style="2" bestFit="1" customWidth="1"/>
    <col min="8705" max="8705" width="2.42578125" style="2" customWidth="1"/>
    <col min="8706" max="8706" width="4.42578125" style="2" customWidth="1"/>
    <col min="8707" max="8707" width="7.5703125" style="2" bestFit="1" customWidth="1"/>
    <col min="8708" max="8708" width="2.42578125" style="2" bestFit="1" customWidth="1"/>
    <col min="8709" max="8709" width="4.42578125" style="2" customWidth="1"/>
    <col min="8710" max="8710" width="6.42578125" style="2" customWidth="1"/>
    <col min="8711" max="8711" width="8.42578125" style="2" customWidth="1"/>
    <col min="8712" max="8712" width="7.5703125" style="2" bestFit="1" customWidth="1"/>
    <col min="8713" max="8713" width="7.140625" style="2" customWidth="1"/>
    <col min="8714" max="8715" width="7.42578125" style="2" customWidth="1"/>
    <col min="8716" max="8716" width="8.85546875" style="2" customWidth="1"/>
    <col min="8717" max="8717" width="6.85546875" style="2" customWidth="1"/>
    <col min="8718" max="8718" width="6.5703125" style="2" customWidth="1"/>
    <col min="8719" max="8719" width="7.42578125" style="2" customWidth="1"/>
    <col min="8720" max="8740" width="0" style="2" hidden="1" customWidth="1"/>
    <col min="8741" max="8956" width="8.85546875" style="2"/>
    <col min="8957" max="8957" width="5" style="2" customWidth="1"/>
    <col min="8958" max="8958" width="23.42578125" style="2" customWidth="1"/>
    <col min="8959" max="8959" width="3" style="2" bestFit="1" customWidth="1"/>
    <col min="8960" max="8960" width="7.5703125" style="2" bestFit="1" customWidth="1"/>
    <col min="8961" max="8961" width="2.42578125" style="2" customWidth="1"/>
    <col min="8962" max="8962" width="4.42578125" style="2" customWidth="1"/>
    <col min="8963" max="8963" width="7.5703125" style="2" bestFit="1" customWidth="1"/>
    <col min="8964" max="8964" width="2.42578125" style="2" bestFit="1" customWidth="1"/>
    <col min="8965" max="8965" width="4.42578125" style="2" customWidth="1"/>
    <col min="8966" max="8966" width="6.42578125" style="2" customWidth="1"/>
    <col min="8967" max="8967" width="8.42578125" style="2" customWidth="1"/>
    <col min="8968" max="8968" width="7.5703125" style="2" bestFit="1" customWidth="1"/>
    <col min="8969" max="8969" width="7.140625" style="2" customWidth="1"/>
    <col min="8970" max="8971" width="7.42578125" style="2" customWidth="1"/>
    <col min="8972" max="8972" width="8.85546875" style="2" customWidth="1"/>
    <col min="8973" max="8973" width="6.85546875" style="2" customWidth="1"/>
    <col min="8974" max="8974" width="6.5703125" style="2" customWidth="1"/>
    <col min="8975" max="8975" width="7.42578125" style="2" customWidth="1"/>
    <col min="8976" max="8996" width="0" style="2" hidden="1" customWidth="1"/>
    <col min="8997" max="9212" width="8.85546875" style="2"/>
    <col min="9213" max="9213" width="5" style="2" customWidth="1"/>
    <col min="9214" max="9214" width="23.42578125" style="2" customWidth="1"/>
    <col min="9215" max="9215" width="3" style="2" bestFit="1" customWidth="1"/>
    <col min="9216" max="9216" width="7.5703125" style="2" bestFit="1" customWidth="1"/>
    <col min="9217" max="9217" width="2.42578125" style="2" customWidth="1"/>
    <col min="9218" max="9218" width="4.42578125" style="2" customWidth="1"/>
    <col min="9219" max="9219" width="7.5703125" style="2" bestFit="1" customWidth="1"/>
    <col min="9220" max="9220" width="2.42578125" style="2" bestFit="1" customWidth="1"/>
    <col min="9221" max="9221" width="4.42578125" style="2" customWidth="1"/>
    <col min="9222" max="9222" width="6.42578125" style="2" customWidth="1"/>
    <col min="9223" max="9223" width="8.42578125" style="2" customWidth="1"/>
    <col min="9224" max="9224" width="7.5703125" style="2" bestFit="1" customWidth="1"/>
    <col min="9225" max="9225" width="7.140625" style="2" customWidth="1"/>
    <col min="9226" max="9227" width="7.42578125" style="2" customWidth="1"/>
    <col min="9228" max="9228" width="8.85546875" style="2" customWidth="1"/>
    <col min="9229" max="9229" width="6.85546875" style="2" customWidth="1"/>
    <col min="9230" max="9230" width="6.5703125" style="2" customWidth="1"/>
    <col min="9231" max="9231" width="7.42578125" style="2" customWidth="1"/>
    <col min="9232" max="9252" width="0" style="2" hidden="1" customWidth="1"/>
    <col min="9253" max="9468" width="8.85546875" style="2"/>
    <col min="9469" max="9469" width="5" style="2" customWidth="1"/>
    <col min="9470" max="9470" width="23.42578125" style="2" customWidth="1"/>
    <col min="9471" max="9471" width="3" style="2" bestFit="1" customWidth="1"/>
    <col min="9472" max="9472" width="7.5703125" style="2" bestFit="1" customWidth="1"/>
    <col min="9473" max="9473" width="2.42578125" style="2" customWidth="1"/>
    <col min="9474" max="9474" width="4.42578125" style="2" customWidth="1"/>
    <col min="9475" max="9475" width="7.5703125" style="2" bestFit="1" customWidth="1"/>
    <col min="9476" max="9476" width="2.42578125" style="2" bestFit="1" customWidth="1"/>
    <col min="9477" max="9477" width="4.42578125" style="2" customWidth="1"/>
    <col min="9478" max="9478" width="6.42578125" style="2" customWidth="1"/>
    <col min="9479" max="9479" width="8.42578125" style="2" customWidth="1"/>
    <col min="9480" max="9480" width="7.5703125" style="2" bestFit="1" customWidth="1"/>
    <col min="9481" max="9481" width="7.140625" style="2" customWidth="1"/>
    <col min="9482" max="9483" width="7.42578125" style="2" customWidth="1"/>
    <col min="9484" max="9484" width="8.85546875" style="2" customWidth="1"/>
    <col min="9485" max="9485" width="6.85546875" style="2" customWidth="1"/>
    <col min="9486" max="9486" width="6.5703125" style="2" customWidth="1"/>
    <col min="9487" max="9487" width="7.42578125" style="2" customWidth="1"/>
    <col min="9488" max="9508" width="0" style="2" hidden="1" customWidth="1"/>
    <col min="9509" max="9724" width="8.85546875" style="2"/>
    <col min="9725" max="9725" width="5" style="2" customWidth="1"/>
    <col min="9726" max="9726" width="23.42578125" style="2" customWidth="1"/>
    <col min="9727" max="9727" width="3" style="2" bestFit="1" customWidth="1"/>
    <col min="9728" max="9728" width="7.5703125" style="2" bestFit="1" customWidth="1"/>
    <col min="9729" max="9729" width="2.42578125" style="2" customWidth="1"/>
    <col min="9730" max="9730" width="4.42578125" style="2" customWidth="1"/>
    <col min="9731" max="9731" width="7.5703125" style="2" bestFit="1" customWidth="1"/>
    <col min="9732" max="9732" width="2.42578125" style="2" bestFit="1" customWidth="1"/>
    <col min="9733" max="9733" width="4.42578125" style="2" customWidth="1"/>
    <col min="9734" max="9734" width="6.42578125" style="2" customWidth="1"/>
    <col min="9735" max="9735" width="8.42578125" style="2" customWidth="1"/>
    <col min="9736" max="9736" width="7.5703125" style="2" bestFit="1" customWidth="1"/>
    <col min="9737" max="9737" width="7.140625" style="2" customWidth="1"/>
    <col min="9738" max="9739" width="7.42578125" style="2" customWidth="1"/>
    <col min="9740" max="9740" width="8.85546875" style="2" customWidth="1"/>
    <col min="9741" max="9741" width="6.85546875" style="2" customWidth="1"/>
    <col min="9742" max="9742" width="6.5703125" style="2" customWidth="1"/>
    <col min="9743" max="9743" width="7.42578125" style="2" customWidth="1"/>
    <col min="9744" max="9764" width="0" style="2" hidden="1" customWidth="1"/>
    <col min="9765" max="9980" width="8.85546875" style="2"/>
    <col min="9981" max="9981" width="5" style="2" customWidth="1"/>
    <col min="9982" max="9982" width="23.42578125" style="2" customWidth="1"/>
    <col min="9983" max="9983" width="3" style="2" bestFit="1" customWidth="1"/>
    <col min="9984" max="9984" width="7.5703125" style="2" bestFit="1" customWidth="1"/>
    <col min="9985" max="9985" width="2.42578125" style="2" customWidth="1"/>
    <col min="9986" max="9986" width="4.42578125" style="2" customWidth="1"/>
    <col min="9987" max="9987" width="7.5703125" style="2" bestFit="1" customWidth="1"/>
    <col min="9988" max="9988" width="2.42578125" style="2" bestFit="1" customWidth="1"/>
    <col min="9989" max="9989" width="4.42578125" style="2" customWidth="1"/>
    <col min="9990" max="9990" width="6.42578125" style="2" customWidth="1"/>
    <col min="9991" max="9991" width="8.42578125" style="2" customWidth="1"/>
    <col min="9992" max="9992" width="7.5703125" style="2" bestFit="1" customWidth="1"/>
    <col min="9993" max="9993" width="7.140625" style="2" customWidth="1"/>
    <col min="9994" max="9995" width="7.42578125" style="2" customWidth="1"/>
    <col min="9996" max="9996" width="8.85546875" style="2" customWidth="1"/>
    <col min="9997" max="9997" width="6.85546875" style="2" customWidth="1"/>
    <col min="9998" max="9998" width="6.5703125" style="2" customWidth="1"/>
    <col min="9999" max="9999" width="7.42578125" style="2" customWidth="1"/>
    <col min="10000" max="10020" width="0" style="2" hidden="1" customWidth="1"/>
    <col min="10021" max="10236" width="8.85546875" style="2"/>
    <col min="10237" max="10237" width="5" style="2" customWidth="1"/>
    <col min="10238" max="10238" width="23.42578125" style="2" customWidth="1"/>
    <col min="10239" max="10239" width="3" style="2" bestFit="1" customWidth="1"/>
    <col min="10240" max="10240" width="7.5703125" style="2" bestFit="1" customWidth="1"/>
    <col min="10241" max="10241" width="2.42578125" style="2" customWidth="1"/>
    <col min="10242" max="10242" width="4.42578125" style="2" customWidth="1"/>
    <col min="10243" max="10243" width="7.5703125" style="2" bestFit="1" customWidth="1"/>
    <col min="10244" max="10244" width="2.42578125" style="2" bestFit="1" customWidth="1"/>
    <col min="10245" max="10245" width="4.42578125" style="2" customWidth="1"/>
    <col min="10246" max="10246" width="6.42578125" style="2" customWidth="1"/>
    <col min="10247" max="10247" width="8.42578125" style="2" customWidth="1"/>
    <col min="10248" max="10248" width="7.5703125" style="2" bestFit="1" customWidth="1"/>
    <col min="10249" max="10249" width="7.140625" style="2" customWidth="1"/>
    <col min="10250" max="10251" width="7.42578125" style="2" customWidth="1"/>
    <col min="10252" max="10252" width="8.85546875" style="2" customWidth="1"/>
    <col min="10253" max="10253" width="6.85546875" style="2" customWidth="1"/>
    <col min="10254" max="10254" width="6.5703125" style="2" customWidth="1"/>
    <col min="10255" max="10255" width="7.42578125" style="2" customWidth="1"/>
    <col min="10256" max="10276" width="0" style="2" hidden="1" customWidth="1"/>
    <col min="10277" max="10492" width="8.85546875" style="2"/>
    <col min="10493" max="10493" width="5" style="2" customWidth="1"/>
    <col min="10494" max="10494" width="23.42578125" style="2" customWidth="1"/>
    <col min="10495" max="10495" width="3" style="2" bestFit="1" customWidth="1"/>
    <col min="10496" max="10496" width="7.5703125" style="2" bestFit="1" customWidth="1"/>
    <col min="10497" max="10497" width="2.42578125" style="2" customWidth="1"/>
    <col min="10498" max="10498" width="4.42578125" style="2" customWidth="1"/>
    <col min="10499" max="10499" width="7.5703125" style="2" bestFit="1" customWidth="1"/>
    <col min="10500" max="10500" width="2.42578125" style="2" bestFit="1" customWidth="1"/>
    <col min="10501" max="10501" width="4.42578125" style="2" customWidth="1"/>
    <col min="10502" max="10502" width="6.42578125" style="2" customWidth="1"/>
    <col min="10503" max="10503" width="8.42578125" style="2" customWidth="1"/>
    <col min="10504" max="10504" width="7.5703125" style="2" bestFit="1" customWidth="1"/>
    <col min="10505" max="10505" width="7.140625" style="2" customWidth="1"/>
    <col min="10506" max="10507" width="7.42578125" style="2" customWidth="1"/>
    <col min="10508" max="10508" width="8.85546875" style="2" customWidth="1"/>
    <col min="10509" max="10509" width="6.85546875" style="2" customWidth="1"/>
    <col min="10510" max="10510" width="6.5703125" style="2" customWidth="1"/>
    <col min="10511" max="10511" width="7.42578125" style="2" customWidth="1"/>
    <col min="10512" max="10532" width="0" style="2" hidden="1" customWidth="1"/>
    <col min="10533" max="10748" width="8.85546875" style="2"/>
    <col min="10749" max="10749" width="5" style="2" customWidth="1"/>
    <col min="10750" max="10750" width="23.42578125" style="2" customWidth="1"/>
    <col min="10751" max="10751" width="3" style="2" bestFit="1" customWidth="1"/>
    <col min="10752" max="10752" width="7.5703125" style="2" bestFit="1" customWidth="1"/>
    <col min="10753" max="10753" width="2.42578125" style="2" customWidth="1"/>
    <col min="10754" max="10754" width="4.42578125" style="2" customWidth="1"/>
    <col min="10755" max="10755" width="7.5703125" style="2" bestFit="1" customWidth="1"/>
    <col min="10756" max="10756" width="2.42578125" style="2" bestFit="1" customWidth="1"/>
    <col min="10757" max="10757" width="4.42578125" style="2" customWidth="1"/>
    <col min="10758" max="10758" width="6.42578125" style="2" customWidth="1"/>
    <col min="10759" max="10759" width="8.42578125" style="2" customWidth="1"/>
    <col min="10760" max="10760" width="7.5703125" style="2" bestFit="1" customWidth="1"/>
    <col min="10761" max="10761" width="7.140625" style="2" customWidth="1"/>
    <col min="10762" max="10763" width="7.42578125" style="2" customWidth="1"/>
    <col min="10764" max="10764" width="8.85546875" style="2" customWidth="1"/>
    <col min="10765" max="10765" width="6.85546875" style="2" customWidth="1"/>
    <col min="10766" max="10766" width="6.5703125" style="2" customWidth="1"/>
    <col min="10767" max="10767" width="7.42578125" style="2" customWidth="1"/>
    <col min="10768" max="10788" width="0" style="2" hidden="1" customWidth="1"/>
    <col min="10789" max="11004" width="8.85546875" style="2"/>
    <col min="11005" max="11005" width="5" style="2" customWidth="1"/>
    <col min="11006" max="11006" width="23.42578125" style="2" customWidth="1"/>
    <col min="11007" max="11007" width="3" style="2" bestFit="1" customWidth="1"/>
    <col min="11008" max="11008" width="7.5703125" style="2" bestFit="1" customWidth="1"/>
    <col min="11009" max="11009" width="2.42578125" style="2" customWidth="1"/>
    <col min="11010" max="11010" width="4.42578125" style="2" customWidth="1"/>
    <col min="11011" max="11011" width="7.5703125" style="2" bestFit="1" customWidth="1"/>
    <col min="11012" max="11012" width="2.42578125" style="2" bestFit="1" customWidth="1"/>
    <col min="11013" max="11013" width="4.42578125" style="2" customWidth="1"/>
    <col min="11014" max="11014" width="6.42578125" style="2" customWidth="1"/>
    <col min="11015" max="11015" width="8.42578125" style="2" customWidth="1"/>
    <col min="11016" max="11016" width="7.5703125" style="2" bestFit="1" customWidth="1"/>
    <col min="11017" max="11017" width="7.140625" style="2" customWidth="1"/>
    <col min="11018" max="11019" width="7.42578125" style="2" customWidth="1"/>
    <col min="11020" max="11020" width="8.85546875" style="2" customWidth="1"/>
    <col min="11021" max="11021" width="6.85546875" style="2" customWidth="1"/>
    <col min="11022" max="11022" width="6.5703125" style="2" customWidth="1"/>
    <col min="11023" max="11023" width="7.42578125" style="2" customWidth="1"/>
    <col min="11024" max="11044" width="0" style="2" hidden="1" customWidth="1"/>
    <col min="11045" max="11260" width="8.85546875" style="2"/>
    <col min="11261" max="11261" width="5" style="2" customWidth="1"/>
    <col min="11262" max="11262" width="23.42578125" style="2" customWidth="1"/>
    <col min="11263" max="11263" width="3" style="2" bestFit="1" customWidth="1"/>
    <col min="11264" max="11264" width="7.5703125" style="2" bestFit="1" customWidth="1"/>
    <col min="11265" max="11265" width="2.42578125" style="2" customWidth="1"/>
    <col min="11266" max="11266" width="4.42578125" style="2" customWidth="1"/>
    <col min="11267" max="11267" width="7.5703125" style="2" bestFit="1" customWidth="1"/>
    <col min="11268" max="11268" width="2.42578125" style="2" bestFit="1" customWidth="1"/>
    <col min="11269" max="11269" width="4.42578125" style="2" customWidth="1"/>
    <col min="11270" max="11270" width="6.42578125" style="2" customWidth="1"/>
    <col min="11271" max="11271" width="8.42578125" style="2" customWidth="1"/>
    <col min="11272" max="11272" width="7.5703125" style="2" bestFit="1" customWidth="1"/>
    <col min="11273" max="11273" width="7.140625" style="2" customWidth="1"/>
    <col min="11274" max="11275" width="7.42578125" style="2" customWidth="1"/>
    <col min="11276" max="11276" width="8.85546875" style="2" customWidth="1"/>
    <col min="11277" max="11277" width="6.85546875" style="2" customWidth="1"/>
    <col min="11278" max="11278" width="6.5703125" style="2" customWidth="1"/>
    <col min="11279" max="11279" width="7.42578125" style="2" customWidth="1"/>
    <col min="11280" max="11300" width="0" style="2" hidden="1" customWidth="1"/>
    <col min="11301" max="11516" width="8.85546875" style="2"/>
    <col min="11517" max="11517" width="5" style="2" customWidth="1"/>
    <col min="11518" max="11518" width="23.42578125" style="2" customWidth="1"/>
    <col min="11519" max="11519" width="3" style="2" bestFit="1" customWidth="1"/>
    <col min="11520" max="11520" width="7.5703125" style="2" bestFit="1" customWidth="1"/>
    <col min="11521" max="11521" width="2.42578125" style="2" customWidth="1"/>
    <col min="11522" max="11522" width="4.42578125" style="2" customWidth="1"/>
    <col min="11523" max="11523" width="7.5703125" style="2" bestFit="1" customWidth="1"/>
    <col min="11524" max="11524" width="2.42578125" style="2" bestFit="1" customWidth="1"/>
    <col min="11525" max="11525" width="4.42578125" style="2" customWidth="1"/>
    <col min="11526" max="11526" width="6.42578125" style="2" customWidth="1"/>
    <col min="11527" max="11527" width="8.42578125" style="2" customWidth="1"/>
    <col min="11528" max="11528" width="7.5703125" style="2" bestFit="1" customWidth="1"/>
    <col min="11529" max="11529" width="7.140625" style="2" customWidth="1"/>
    <col min="11530" max="11531" width="7.42578125" style="2" customWidth="1"/>
    <col min="11532" max="11532" width="8.85546875" style="2" customWidth="1"/>
    <col min="11533" max="11533" width="6.85546875" style="2" customWidth="1"/>
    <col min="11534" max="11534" width="6.5703125" style="2" customWidth="1"/>
    <col min="11535" max="11535" width="7.42578125" style="2" customWidth="1"/>
    <col min="11536" max="11556" width="0" style="2" hidden="1" customWidth="1"/>
    <col min="11557" max="11772" width="8.85546875" style="2"/>
    <col min="11773" max="11773" width="5" style="2" customWidth="1"/>
    <col min="11774" max="11774" width="23.42578125" style="2" customWidth="1"/>
    <col min="11775" max="11775" width="3" style="2" bestFit="1" customWidth="1"/>
    <col min="11776" max="11776" width="7.5703125" style="2" bestFit="1" customWidth="1"/>
    <col min="11777" max="11777" width="2.42578125" style="2" customWidth="1"/>
    <col min="11778" max="11778" width="4.42578125" style="2" customWidth="1"/>
    <col min="11779" max="11779" width="7.5703125" style="2" bestFit="1" customWidth="1"/>
    <col min="11780" max="11780" width="2.42578125" style="2" bestFit="1" customWidth="1"/>
    <col min="11781" max="11781" width="4.42578125" style="2" customWidth="1"/>
    <col min="11782" max="11782" width="6.42578125" style="2" customWidth="1"/>
    <col min="11783" max="11783" width="8.42578125" style="2" customWidth="1"/>
    <col min="11784" max="11784" width="7.5703125" style="2" bestFit="1" customWidth="1"/>
    <col min="11785" max="11785" width="7.140625" style="2" customWidth="1"/>
    <col min="11786" max="11787" width="7.42578125" style="2" customWidth="1"/>
    <col min="11788" max="11788" width="8.85546875" style="2" customWidth="1"/>
    <col min="11789" max="11789" width="6.85546875" style="2" customWidth="1"/>
    <col min="11790" max="11790" width="6.5703125" style="2" customWidth="1"/>
    <col min="11791" max="11791" width="7.42578125" style="2" customWidth="1"/>
    <col min="11792" max="11812" width="0" style="2" hidden="1" customWidth="1"/>
    <col min="11813" max="12028" width="8.85546875" style="2"/>
    <col min="12029" max="12029" width="5" style="2" customWidth="1"/>
    <col min="12030" max="12030" width="23.42578125" style="2" customWidth="1"/>
    <col min="12031" max="12031" width="3" style="2" bestFit="1" customWidth="1"/>
    <col min="12032" max="12032" width="7.5703125" style="2" bestFit="1" customWidth="1"/>
    <col min="12033" max="12033" width="2.42578125" style="2" customWidth="1"/>
    <col min="12034" max="12034" width="4.42578125" style="2" customWidth="1"/>
    <col min="12035" max="12035" width="7.5703125" style="2" bestFit="1" customWidth="1"/>
    <col min="12036" max="12036" width="2.42578125" style="2" bestFit="1" customWidth="1"/>
    <col min="12037" max="12037" width="4.42578125" style="2" customWidth="1"/>
    <col min="12038" max="12038" width="6.42578125" style="2" customWidth="1"/>
    <col min="12039" max="12039" width="8.42578125" style="2" customWidth="1"/>
    <col min="12040" max="12040" width="7.5703125" style="2" bestFit="1" customWidth="1"/>
    <col min="12041" max="12041" width="7.140625" style="2" customWidth="1"/>
    <col min="12042" max="12043" width="7.42578125" style="2" customWidth="1"/>
    <col min="12044" max="12044" width="8.85546875" style="2" customWidth="1"/>
    <col min="12045" max="12045" width="6.85546875" style="2" customWidth="1"/>
    <col min="12046" max="12046" width="6.5703125" style="2" customWidth="1"/>
    <col min="12047" max="12047" width="7.42578125" style="2" customWidth="1"/>
    <col min="12048" max="12068" width="0" style="2" hidden="1" customWidth="1"/>
    <col min="12069" max="12284" width="8.85546875" style="2"/>
    <col min="12285" max="12285" width="5" style="2" customWidth="1"/>
    <col min="12286" max="12286" width="23.42578125" style="2" customWidth="1"/>
    <col min="12287" max="12287" width="3" style="2" bestFit="1" customWidth="1"/>
    <col min="12288" max="12288" width="7.5703125" style="2" bestFit="1" customWidth="1"/>
    <col min="12289" max="12289" width="2.42578125" style="2" customWidth="1"/>
    <col min="12290" max="12290" width="4.42578125" style="2" customWidth="1"/>
    <col min="12291" max="12291" width="7.5703125" style="2" bestFit="1" customWidth="1"/>
    <col min="12292" max="12292" width="2.42578125" style="2" bestFit="1" customWidth="1"/>
    <col min="12293" max="12293" width="4.42578125" style="2" customWidth="1"/>
    <col min="12294" max="12294" width="6.42578125" style="2" customWidth="1"/>
    <col min="12295" max="12295" width="8.42578125" style="2" customWidth="1"/>
    <col min="12296" max="12296" width="7.5703125" style="2" bestFit="1" customWidth="1"/>
    <col min="12297" max="12297" width="7.140625" style="2" customWidth="1"/>
    <col min="12298" max="12299" width="7.42578125" style="2" customWidth="1"/>
    <col min="12300" max="12300" width="8.85546875" style="2" customWidth="1"/>
    <col min="12301" max="12301" width="6.85546875" style="2" customWidth="1"/>
    <col min="12302" max="12302" width="6.5703125" style="2" customWidth="1"/>
    <col min="12303" max="12303" width="7.42578125" style="2" customWidth="1"/>
    <col min="12304" max="12324" width="0" style="2" hidden="1" customWidth="1"/>
    <col min="12325" max="12540" width="8.85546875" style="2"/>
    <col min="12541" max="12541" width="5" style="2" customWidth="1"/>
    <col min="12542" max="12542" width="23.42578125" style="2" customWidth="1"/>
    <col min="12543" max="12543" width="3" style="2" bestFit="1" customWidth="1"/>
    <col min="12544" max="12544" width="7.5703125" style="2" bestFit="1" customWidth="1"/>
    <col min="12545" max="12545" width="2.42578125" style="2" customWidth="1"/>
    <col min="12546" max="12546" width="4.42578125" style="2" customWidth="1"/>
    <col min="12547" max="12547" width="7.5703125" style="2" bestFit="1" customWidth="1"/>
    <col min="12548" max="12548" width="2.42578125" style="2" bestFit="1" customWidth="1"/>
    <col min="12549" max="12549" width="4.42578125" style="2" customWidth="1"/>
    <col min="12550" max="12550" width="6.42578125" style="2" customWidth="1"/>
    <col min="12551" max="12551" width="8.42578125" style="2" customWidth="1"/>
    <col min="12552" max="12552" width="7.5703125" style="2" bestFit="1" customWidth="1"/>
    <col min="12553" max="12553" width="7.140625" style="2" customWidth="1"/>
    <col min="12554" max="12555" width="7.42578125" style="2" customWidth="1"/>
    <col min="12556" max="12556" width="8.85546875" style="2" customWidth="1"/>
    <col min="12557" max="12557" width="6.85546875" style="2" customWidth="1"/>
    <col min="12558" max="12558" width="6.5703125" style="2" customWidth="1"/>
    <col min="12559" max="12559" width="7.42578125" style="2" customWidth="1"/>
    <col min="12560" max="12580" width="0" style="2" hidden="1" customWidth="1"/>
    <col min="12581" max="12796" width="8.85546875" style="2"/>
    <col min="12797" max="12797" width="5" style="2" customWidth="1"/>
    <col min="12798" max="12798" width="23.42578125" style="2" customWidth="1"/>
    <col min="12799" max="12799" width="3" style="2" bestFit="1" customWidth="1"/>
    <col min="12800" max="12800" width="7.5703125" style="2" bestFit="1" customWidth="1"/>
    <col min="12801" max="12801" width="2.42578125" style="2" customWidth="1"/>
    <col min="12802" max="12802" width="4.42578125" style="2" customWidth="1"/>
    <col min="12803" max="12803" width="7.5703125" style="2" bestFit="1" customWidth="1"/>
    <col min="12804" max="12804" width="2.42578125" style="2" bestFit="1" customWidth="1"/>
    <col min="12805" max="12805" width="4.42578125" style="2" customWidth="1"/>
    <col min="12806" max="12806" width="6.42578125" style="2" customWidth="1"/>
    <col min="12807" max="12807" width="8.42578125" style="2" customWidth="1"/>
    <col min="12808" max="12808" width="7.5703125" style="2" bestFit="1" customWidth="1"/>
    <col min="12809" max="12809" width="7.140625" style="2" customWidth="1"/>
    <col min="12810" max="12811" width="7.42578125" style="2" customWidth="1"/>
    <col min="12812" max="12812" width="8.85546875" style="2" customWidth="1"/>
    <col min="12813" max="12813" width="6.85546875" style="2" customWidth="1"/>
    <col min="12814" max="12814" width="6.5703125" style="2" customWidth="1"/>
    <col min="12815" max="12815" width="7.42578125" style="2" customWidth="1"/>
    <col min="12816" max="12836" width="0" style="2" hidden="1" customWidth="1"/>
    <col min="12837" max="13052" width="8.85546875" style="2"/>
    <col min="13053" max="13053" width="5" style="2" customWidth="1"/>
    <col min="13054" max="13054" width="23.42578125" style="2" customWidth="1"/>
    <col min="13055" max="13055" width="3" style="2" bestFit="1" customWidth="1"/>
    <col min="13056" max="13056" width="7.5703125" style="2" bestFit="1" customWidth="1"/>
    <col min="13057" max="13057" width="2.42578125" style="2" customWidth="1"/>
    <col min="13058" max="13058" width="4.42578125" style="2" customWidth="1"/>
    <col min="13059" max="13059" width="7.5703125" style="2" bestFit="1" customWidth="1"/>
    <col min="13060" max="13060" width="2.42578125" style="2" bestFit="1" customWidth="1"/>
    <col min="13061" max="13061" width="4.42578125" style="2" customWidth="1"/>
    <col min="13062" max="13062" width="6.42578125" style="2" customWidth="1"/>
    <col min="13063" max="13063" width="8.42578125" style="2" customWidth="1"/>
    <col min="13064" max="13064" width="7.5703125" style="2" bestFit="1" customWidth="1"/>
    <col min="13065" max="13065" width="7.140625" style="2" customWidth="1"/>
    <col min="13066" max="13067" width="7.42578125" style="2" customWidth="1"/>
    <col min="13068" max="13068" width="8.85546875" style="2" customWidth="1"/>
    <col min="13069" max="13069" width="6.85546875" style="2" customWidth="1"/>
    <col min="13070" max="13070" width="6.5703125" style="2" customWidth="1"/>
    <col min="13071" max="13071" width="7.42578125" style="2" customWidth="1"/>
    <col min="13072" max="13092" width="0" style="2" hidden="1" customWidth="1"/>
    <col min="13093" max="13308" width="8.85546875" style="2"/>
    <col min="13309" max="13309" width="5" style="2" customWidth="1"/>
    <col min="13310" max="13310" width="23.42578125" style="2" customWidth="1"/>
    <col min="13311" max="13311" width="3" style="2" bestFit="1" customWidth="1"/>
    <col min="13312" max="13312" width="7.5703125" style="2" bestFit="1" customWidth="1"/>
    <col min="13313" max="13313" width="2.42578125" style="2" customWidth="1"/>
    <col min="13314" max="13314" width="4.42578125" style="2" customWidth="1"/>
    <col min="13315" max="13315" width="7.5703125" style="2" bestFit="1" customWidth="1"/>
    <col min="13316" max="13316" width="2.42578125" style="2" bestFit="1" customWidth="1"/>
    <col min="13317" max="13317" width="4.42578125" style="2" customWidth="1"/>
    <col min="13318" max="13318" width="6.42578125" style="2" customWidth="1"/>
    <col min="13319" max="13319" width="8.42578125" style="2" customWidth="1"/>
    <col min="13320" max="13320" width="7.5703125" style="2" bestFit="1" customWidth="1"/>
    <col min="13321" max="13321" width="7.140625" style="2" customWidth="1"/>
    <col min="13322" max="13323" width="7.42578125" style="2" customWidth="1"/>
    <col min="13324" max="13324" width="8.85546875" style="2" customWidth="1"/>
    <col min="13325" max="13325" width="6.85546875" style="2" customWidth="1"/>
    <col min="13326" max="13326" width="6.5703125" style="2" customWidth="1"/>
    <col min="13327" max="13327" width="7.42578125" style="2" customWidth="1"/>
    <col min="13328" max="13348" width="0" style="2" hidden="1" customWidth="1"/>
    <col min="13349" max="13564" width="8.85546875" style="2"/>
    <col min="13565" max="13565" width="5" style="2" customWidth="1"/>
    <col min="13566" max="13566" width="23.42578125" style="2" customWidth="1"/>
    <col min="13567" max="13567" width="3" style="2" bestFit="1" customWidth="1"/>
    <col min="13568" max="13568" width="7.5703125" style="2" bestFit="1" customWidth="1"/>
    <col min="13569" max="13569" width="2.42578125" style="2" customWidth="1"/>
    <col min="13570" max="13570" width="4.42578125" style="2" customWidth="1"/>
    <col min="13571" max="13571" width="7.5703125" style="2" bestFit="1" customWidth="1"/>
    <col min="13572" max="13572" width="2.42578125" style="2" bestFit="1" customWidth="1"/>
    <col min="13573" max="13573" width="4.42578125" style="2" customWidth="1"/>
    <col min="13574" max="13574" width="6.42578125" style="2" customWidth="1"/>
    <col min="13575" max="13575" width="8.42578125" style="2" customWidth="1"/>
    <col min="13576" max="13576" width="7.5703125" style="2" bestFit="1" customWidth="1"/>
    <col min="13577" max="13577" width="7.140625" style="2" customWidth="1"/>
    <col min="13578" max="13579" width="7.42578125" style="2" customWidth="1"/>
    <col min="13580" max="13580" width="8.85546875" style="2" customWidth="1"/>
    <col min="13581" max="13581" width="6.85546875" style="2" customWidth="1"/>
    <col min="13582" max="13582" width="6.5703125" style="2" customWidth="1"/>
    <col min="13583" max="13583" width="7.42578125" style="2" customWidth="1"/>
    <col min="13584" max="13604" width="0" style="2" hidden="1" customWidth="1"/>
    <col min="13605" max="13820" width="8.85546875" style="2"/>
    <col min="13821" max="13821" width="5" style="2" customWidth="1"/>
    <col min="13822" max="13822" width="23.42578125" style="2" customWidth="1"/>
    <col min="13823" max="13823" width="3" style="2" bestFit="1" customWidth="1"/>
    <col min="13824" max="13824" width="7.5703125" style="2" bestFit="1" customWidth="1"/>
    <col min="13825" max="13825" width="2.42578125" style="2" customWidth="1"/>
    <col min="13826" max="13826" width="4.42578125" style="2" customWidth="1"/>
    <col min="13827" max="13827" width="7.5703125" style="2" bestFit="1" customWidth="1"/>
    <col min="13828" max="13828" width="2.42578125" style="2" bestFit="1" customWidth="1"/>
    <col min="13829" max="13829" width="4.42578125" style="2" customWidth="1"/>
    <col min="13830" max="13830" width="6.42578125" style="2" customWidth="1"/>
    <col min="13831" max="13831" width="8.42578125" style="2" customWidth="1"/>
    <col min="13832" max="13832" width="7.5703125" style="2" bestFit="1" customWidth="1"/>
    <col min="13833" max="13833" width="7.140625" style="2" customWidth="1"/>
    <col min="13834" max="13835" width="7.42578125" style="2" customWidth="1"/>
    <col min="13836" max="13836" width="8.85546875" style="2" customWidth="1"/>
    <col min="13837" max="13837" width="6.85546875" style="2" customWidth="1"/>
    <col min="13838" max="13838" width="6.5703125" style="2" customWidth="1"/>
    <col min="13839" max="13839" width="7.42578125" style="2" customWidth="1"/>
    <col min="13840" max="13860" width="0" style="2" hidden="1" customWidth="1"/>
    <col min="13861" max="14076" width="8.85546875" style="2"/>
    <col min="14077" max="14077" width="5" style="2" customWidth="1"/>
    <col min="14078" max="14078" width="23.42578125" style="2" customWidth="1"/>
    <col min="14079" max="14079" width="3" style="2" bestFit="1" customWidth="1"/>
    <col min="14080" max="14080" width="7.5703125" style="2" bestFit="1" customWidth="1"/>
    <col min="14081" max="14081" width="2.42578125" style="2" customWidth="1"/>
    <col min="14082" max="14082" width="4.42578125" style="2" customWidth="1"/>
    <col min="14083" max="14083" width="7.5703125" style="2" bestFit="1" customWidth="1"/>
    <col min="14084" max="14084" width="2.42578125" style="2" bestFit="1" customWidth="1"/>
    <col min="14085" max="14085" width="4.42578125" style="2" customWidth="1"/>
    <col min="14086" max="14086" width="6.42578125" style="2" customWidth="1"/>
    <col min="14087" max="14087" width="8.42578125" style="2" customWidth="1"/>
    <col min="14088" max="14088" width="7.5703125" style="2" bestFit="1" customWidth="1"/>
    <col min="14089" max="14089" width="7.140625" style="2" customWidth="1"/>
    <col min="14090" max="14091" width="7.42578125" style="2" customWidth="1"/>
    <col min="14092" max="14092" width="8.85546875" style="2" customWidth="1"/>
    <col min="14093" max="14093" width="6.85546875" style="2" customWidth="1"/>
    <col min="14094" max="14094" width="6.5703125" style="2" customWidth="1"/>
    <col min="14095" max="14095" width="7.42578125" style="2" customWidth="1"/>
    <col min="14096" max="14116" width="0" style="2" hidden="1" customWidth="1"/>
    <col min="14117" max="14332" width="8.85546875" style="2"/>
    <col min="14333" max="14333" width="5" style="2" customWidth="1"/>
    <col min="14334" max="14334" width="23.42578125" style="2" customWidth="1"/>
    <col min="14335" max="14335" width="3" style="2" bestFit="1" customWidth="1"/>
    <col min="14336" max="14336" width="7.5703125" style="2" bestFit="1" customWidth="1"/>
    <col min="14337" max="14337" width="2.42578125" style="2" customWidth="1"/>
    <col min="14338" max="14338" width="4.42578125" style="2" customWidth="1"/>
    <col min="14339" max="14339" width="7.5703125" style="2" bestFit="1" customWidth="1"/>
    <col min="14340" max="14340" width="2.42578125" style="2" bestFit="1" customWidth="1"/>
    <col min="14341" max="14341" width="4.42578125" style="2" customWidth="1"/>
    <col min="14342" max="14342" width="6.42578125" style="2" customWidth="1"/>
    <col min="14343" max="14343" width="8.42578125" style="2" customWidth="1"/>
    <col min="14344" max="14344" width="7.5703125" style="2" bestFit="1" customWidth="1"/>
    <col min="14345" max="14345" width="7.140625" style="2" customWidth="1"/>
    <col min="14346" max="14347" width="7.42578125" style="2" customWidth="1"/>
    <col min="14348" max="14348" width="8.85546875" style="2" customWidth="1"/>
    <col min="14349" max="14349" width="6.85546875" style="2" customWidth="1"/>
    <col min="14350" max="14350" width="6.5703125" style="2" customWidth="1"/>
    <col min="14351" max="14351" width="7.42578125" style="2" customWidth="1"/>
    <col min="14352" max="14372" width="0" style="2" hidden="1" customWidth="1"/>
    <col min="14373" max="14588" width="8.85546875" style="2"/>
    <col min="14589" max="14589" width="5" style="2" customWidth="1"/>
    <col min="14590" max="14590" width="23.42578125" style="2" customWidth="1"/>
    <col min="14591" max="14591" width="3" style="2" bestFit="1" customWidth="1"/>
    <col min="14592" max="14592" width="7.5703125" style="2" bestFit="1" customWidth="1"/>
    <col min="14593" max="14593" width="2.42578125" style="2" customWidth="1"/>
    <col min="14594" max="14594" width="4.42578125" style="2" customWidth="1"/>
    <col min="14595" max="14595" width="7.5703125" style="2" bestFit="1" customWidth="1"/>
    <col min="14596" max="14596" width="2.42578125" style="2" bestFit="1" customWidth="1"/>
    <col min="14597" max="14597" width="4.42578125" style="2" customWidth="1"/>
    <col min="14598" max="14598" width="6.42578125" style="2" customWidth="1"/>
    <col min="14599" max="14599" width="8.42578125" style="2" customWidth="1"/>
    <col min="14600" max="14600" width="7.5703125" style="2" bestFit="1" customWidth="1"/>
    <col min="14601" max="14601" width="7.140625" style="2" customWidth="1"/>
    <col min="14602" max="14603" width="7.42578125" style="2" customWidth="1"/>
    <col min="14604" max="14604" width="8.85546875" style="2" customWidth="1"/>
    <col min="14605" max="14605" width="6.85546875" style="2" customWidth="1"/>
    <col min="14606" max="14606" width="6.5703125" style="2" customWidth="1"/>
    <col min="14607" max="14607" width="7.42578125" style="2" customWidth="1"/>
    <col min="14608" max="14628" width="0" style="2" hidden="1" customWidth="1"/>
    <col min="14629" max="14844" width="8.85546875" style="2"/>
    <col min="14845" max="14845" width="5" style="2" customWidth="1"/>
    <col min="14846" max="14846" width="23.42578125" style="2" customWidth="1"/>
    <col min="14847" max="14847" width="3" style="2" bestFit="1" customWidth="1"/>
    <col min="14848" max="14848" width="7.5703125" style="2" bestFit="1" customWidth="1"/>
    <col min="14849" max="14849" width="2.42578125" style="2" customWidth="1"/>
    <col min="14850" max="14850" width="4.42578125" style="2" customWidth="1"/>
    <col min="14851" max="14851" width="7.5703125" style="2" bestFit="1" customWidth="1"/>
    <col min="14852" max="14852" width="2.42578125" style="2" bestFit="1" customWidth="1"/>
    <col min="14853" max="14853" width="4.42578125" style="2" customWidth="1"/>
    <col min="14854" max="14854" width="6.42578125" style="2" customWidth="1"/>
    <col min="14855" max="14855" width="8.42578125" style="2" customWidth="1"/>
    <col min="14856" max="14856" width="7.5703125" style="2" bestFit="1" customWidth="1"/>
    <col min="14857" max="14857" width="7.140625" style="2" customWidth="1"/>
    <col min="14858" max="14859" width="7.42578125" style="2" customWidth="1"/>
    <col min="14860" max="14860" width="8.85546875" style="2" customWidth="1"/>
    <col min="14861" max="14861" width="6.85546875" style="2" customWidth="1"/>
    <col min="14862" max="14862" width="6.5703125" style="2" customWidth="1"/>
    <col min="14863" max="14863" width="7.42578125" style="2" customWidth="1"/>
    <col min="14864" max="14884" width="0" style="2" hidden="1" customWidth="1"/>
    <col min="14885" max="15100" width="8.85546875" style="2"/>
    <col min="15101" max="15101" width="5" style="2" customWidth="1"/>
    <col min="15102" max="15102" width="23.42578125" style="2" customWidth="1"/>
    <col min="15103" max="15103" width="3" style="2" bestFit="1" customWidth="1"/>
    <col min="15104" max="15104" width="7.5703125" style="2" bestFit="1" customWidth="1"/>
    <col min="15105" max="15105" width="2.42578125" style="2" customWidth="1"/>
    <col min="15106" max="15106" width="4.42578125" style="2" customWidth="1"/>
    <col min="15107" max="15107" width="7.5703125" style="2" bestFit="1" customWidth="1"/>
    <col min="15108" max="15108" width="2.42578125" style="2" bestFit="1" customWidth="1"/>
    <col min="15109" max="15109" width="4.42578125" style="2" customWidth="1"/>
    <col min="15110" max="15110" width="6.42578125" style="2" customWidth="1"/>
    <col min="15111" max="15111" width="8.42578125" style="2" customWidth="1"/>
    <col min="15112" max="15112" width="7.5703125" style="2" bestFit="1" customWidth="1"/>
    <col min="15113" max="15113" width="7.140625" style="2" customWidth="1"/>
    <col min="15114" max="15115" width="7.42578125" style="2" customWidth="1"/>
    <col min="15116" max="15116" width="8.85546875" style="2" customWidth="1"/>
    <col min="15117" max="15117" width="6.85546875" style="2" customWidth="1"/>
    <col min="15118" max="15118" width="6.5703125" style="2" customWidth="1"/>
    <col min="15119" max="15119" width="7.42578125" style="2" customWidth="1"/>
    <col min="15120" max="15140" width="0" style="2" hidden="1" customWidth="1"/>
    <col min="15141" max="15356" width="8.85546875" style="2"/>
    <col min="15357" max="15357" width="5" style="2" customWidth="1"/>
    <col min="15358" max="15358" width="23.42578125" style="2" customWidth="1"/>
    <col min="15359" max="15359" width="3" style="2" bestFit="1" customWidth="1"/>
    <col min="15360" max="15360" width="7.5703125" style="2" bestFit="1" customWidth="1"/>
    <col min="15361" max="15361" width="2.42578125" style="2" customWidth="1"/>
    <col min="15362" max="15362" width="4.42578125" style="2" customWidth="1"/>
    <col min="15363" max="15363" width="7.5703125" style="2" bestFit="1" customWidth="1"/>
    <col min="15364" max="15364" width="2.42578125" style="2" bestFit="1" customWidth="1"/>
    <col min="15365" max="15365" width="4.42578125" style="2" customWidth="1"/>
    <col min="15366" max="15366" width="6.42578125" style="2" customWidth="1"/>
    <col min="15367" max="15367" width="8.42578125" style="2" customWidth="1"/>
    <col min="15368" max="15368" width="7.5703125" style="2" bestFit="1" customWidth="1"/>
    <col min="15369" max="15369" width="7.140625" style="2" customWidth="1"/>
    <col min="15370" max="15371" width="7.42578125" style="2" customWidth="1"/>
    <col min="15372" max="15372" width="8.85546875" style="2" customWidth="1"/>
    <col min="15373" max="15373" width="6.85546875" style="2" customWidth="1"/>
    <col min="15374" max="15374" width="6.5703125" style="2" customWidth="1"/>
    <col min="15375" max="15375" width="7.42578125" style="2" customWidth="1"/>
    <col min="15376" max="15396" width="0" style="2" hidden="1" customWidth="1"/>
    <col min="15397" max="15612" width="8.85546875" style="2"/>
    <col min="15613" max="15613" width="5" style="2" customWidth="1"/>
    <col min="15614" max="15614" width="23.42578125" style="2" customWidth="1"/>
    <col min="15615" max="15615" width="3" style="2" bestFit="1" customWidth="1"/>
    <col min="15616" max="15616" width="7.5703125" style="2" bestFit="1" customWidth="1"/>
    <col min="15617" max="15617" width="2.42578125" style="2" customWidth="1"/>
    <col min="15618" max="15618" width="4.42578125" style="2" customWidth="1"/>
    <col min="15619" max="15619" width="7.5703125" style="2" bestFit="1" customWidth="1"/>
    <col min="15620" max="15620" width="2.42578125" style="2" bestFit="1" customWidth="1"/>
    <col min="15621" max="15621" width="4.42578125" style="2" customWidth="1"/>
    <col min="15622" max="15622" width="6.42578125" style="2" customWidth="1"/>
    <col min="15623" max="15623" width="8.42578125" style="2" customWidth="1"/>
    <col min="15624" max="15624" width="7.5703125" style="2" bestFit="1" customWidth="1"/>
    <col min="15625" max="15625" width="7.140625" style="2" customWidth="1"/>
    <col min="15626" max="15627" width="7.42578125" style="2" customWidth="1"/>
    <col min="15628" max="15628" width="8.85546875" style="2" customWidth="1"/>
    <col min="15629" max="15629" width="6.85546875" style="2" customWidth="1"/>
    <col min="15630" max="15630" width="6.5703125" style="2" customWidth="1"/>
    <col min="15631" max="15631" width="7.42578125" style="2" customWidth="1"/>
    <col min="15632" max="15652" width="0" style="2" hidden="1" customWidth="1"/>
    <col min="15653" max="15868" width="8.85546875" style="2"/>
    <col min="15869" max="15869" width="5" style="2" customWidth="1"/>
    <col min="15870" max="15870" width="23.42578125" style="2" customWidth="1"/>
    <col min="15871" max="15871" width="3" style="2" bestFit="1" customWidth="1"/>
    <col min="15872" max="15872" width="7.5703125" style="2" bestFit="1" customWidth="1"/>
    <col min="15873" max="15873" width="2.42578125" style="2" customWidth="1"/>
    <col min="15874" max="15874" width="4.42578125" style="2" customWidth="1"/>
    <col min="15875" max="15875" width="7.5703125" style="2" bestFit="1" customWidth="1"/>
    <col min="15876" max="15876" width="2.42578125" style="2" bestFit="1" customWidth="1"/>
    <col min="15877" max="15877" width="4.42578125" style="2" customWidth="1"/>
    <col min="15878" max="15878" width="6.42578125" style="2" customWidth="1"/>
    <col min="15879" max="15879" width="8.42578125" style="2" customWidth="1"/>
    <col min="15880" max="15880" width="7.5703125" style="2" bestFit="1" customWidth="1"/>
    <col min="15881" max="15881" width="7.140625" style="2" customWidth="1"/>
    <col min="15882" max="15883" width="7.42578125" style="2" customWidth="1"/>
    <col min="15884" max="15884" width="8.85546875" style="2" customWidth="1"/>
    <col min="15885" max="15885" width="6.85546875" style="2" customWidth="1"/>
    <col min="15886" max="15886" width="6.5703125" style="2" customWidth="1"/>
    <col min="15887" max="15887" width="7.42578125" style="2" customWidth="1"/>
    <col min="15888" max="15908" width="0" style="2" hidden="1" customWidth="1"/>
    <col min="15909" max="16124" width="8.85546875" style="2"/>
    <col min="16125" max="16125" width="5" style="2" customWidth="1"/>
    <col min="16126" max="16126" width="23.42578125" style="2" customWidth="1"/>
    <col min="16127" max="16127" width="3" style="2" bestFit="1" customWidth="1"/>
    <col min="16128" max="16128" width="7.5703125" style="2" bestFit="1" customWidth="1"/>
    <col min="16129" max="16129" width="2.42578125" style="2" customWidth="1"/>
    <col min="16130" max="16130" width="4.42578125" style="2" customWidth="1"/>
    <col min="16131" max="16131" width="7.5703125" style="2" bestFit="1" customWidth="1"/>
    <col min="16132" max="16132" width="2.42578125" style="2" bestFit="1" customWidth="1"/>
    <col min="16133" max="16133" width="4.42578125" style="2" customWidth="1"/>
    <col min="16134" max="16134" width="6.42578125" style="2" customWidth="1"/>
    <col min="16135" max="16135" width="8.42578125" style="2" customWidth="1"/>
    <col min="16136" max="16136" width="7.5703125" style="2" bestFit="1" customWidth="1"/>
    <col min="16137" max="16137" width="7.140625" style="2" customWidth="1"/>
    <col min="16138" max="16139" width="7.42578125" style="2" customWidth="1"/>
    <col min="16140" max="16140" width="8.85546875" style="2" customWidth="1"/>
    <col min="16141" max="16141" width="6.85546875" style="2" customWidth="1"/>
    <col min="16142" max="16142" width="6.5703125" style="2" customWidth="1"/>
    <col min="16143" max="16143" width="7.42578125" style="2" customWidth="1"/>
    <col min="16144" max="16164" width="0" style="2" hidden="1" customWidth="1"/>
    <col min="16165" max="16380" width="8.85546875" style="2"/>
    <col min="16381" max="16384" width="9.140625" style="2" customWidth="1"/>
  </cols>
  <sheetData>
    <row r="1" spans="2:35" ht="15.6" customHeight="1" thickBot="1">
      <c r="B1" s="313"/>
      <c r="C1" s="313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2:35" s="48" customFormat="1" ht="23.45" customHeight="1">
      <c r="B2" s="315" t="s">
        <v>0</v>
      </c>
      <c r="C2" s="316"/>
      <c r="D2" s="317" t="s">
        <v>83</v>
      </c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Q2" s="53"/>
      <c r="T2" s="49"/>
      <c r="V2" s="50"/>
      <c r="W2" s="51"/>
      <c r="AA2" s="51"/>
    </row>
    <row r="3" spans="2:35" s="42" customFormat="1" ht="15">
      <c r="B3" s="320"/>
      <c r="C3" s="321"/>
      <c r="D3" s="322" t="s">
        <v>2</v>
      </c>
      <c r="E3" s="323"/>
      <c r="F3" s="323"/>
      <c r="G3" s="324"/>
      <c r="H3" s="46" t="s">
        <v>3</v>
      </c>
      <c r="I3" s="325" t="s">
        <v>4</v>
      </c>
      <c r="J3" s="326"/>
      <c r="K3" s="327"/>
      <c r="L3" s="46" t="s">
        <v>5</v>
      </c>
      <c r="M3" s="328" t="s">
        <v>6</v>
      </c>
      <c r="N3" s="329"/>
      <c r="O3" s="330"/>
      <c r="P3" s="47"/>
      <c r="Q3" s="54"/>
      <c r="T3" s="43"/>
      <c r="V3" s="44"/>
      <c r="W3" s="45"/>
      <c r="AA3" s="45"/>
    </row>
    <row r="4" spans="2:35" s="13" customFormat="1" ht="43.5" customHeight="1" thickBot="1">
      <c r="B4" s="55" t="s">
        <v>7</v>
      </c>
      <c r="C4" s="56" t="s">
        <v>8</v>
      </c>
      <c r="D4" s="311" t="s">
        <v>9</v>
      </c>
      <c r="E4" s="312"/>
      <c r="F4" s="311" t="s">
        <v>10</v>
      </c>
      <c r="G4" s="312"/>
      <c r="H4" s="57" t="s">
        <v>11</v>
      </c>
      <c r="I4" s="58" t="s">
        <v>12</v>
      </c>
      <c r="J4" s="58" t="s">
        <v>13</v>
      </c>
      <c r="K4" s="58" t="s">
        <v>14</v>
      </c>
      <c r="L4" s="56" t="s">
        <v>15</v>
      </c>
      <c r="M4" s="59" t="s">
        <v>16</v>
      </c>
      <c r="N4" s="58" t="s">
        <v>17</v>
      </c>
      <c r="O4" s="58" t="s">
        <v>18</v>
      </c>
      <c r="P4" s="58" t="s">
        <v>19</v>
      </c>
      <c r="Q4" s="277" t="s">
        <v>20</v>
      </c>
      <c r="R4" s="281"/>
      <c r="S4" s="282"/>
      <c r="T4" s="283"/>
      <c r="U4" s="282"/>
      <c r="V4" s="282"/>
      <c r="W4" s="282"/>
      <c r="AA4" s="282"/>
      <c r="AH4" s="282"/>
      <c r="AI4" s="282"/>
    </row>
    <row r="5" spans="2:35" s="17" customFormat="1" ht="15" hidden="1">
      <c r="B5" s="109"/>
      <c r="C5" s="86"/>
      <c r="D5" s="87"/>
      <c r="E5" s="88"/>
      <c r="F5" s="89"/>
      <c r="G5" s="90"/>
      <c r="H5" s="91"/>
      <c r="I5" s="92"/>
      <c r="J5" s="92"/>
      <c r="K5" s="92"/>
      <c r="L5" s="93"/>
      <c r="M5" s="94"/>
      <c r="N5" s="95"/>
      <c r="O5" s="92"/>
      <c r="P5" s="92"/>
      <c r="Q5" s="108"/>
      <c r="R5" s="278"/>
      <c r="S5" s="279"/>
      <c r="T5" s="263"/>
      <c r="U5" s="279"/>
      <c r="V5" s="280"/>
      <c r="W5" s="41"/>
      <c r="X5" s="14"/>
      <c r="Y5" s="14"/>
      <c r="Z5" s="14"/>
      <c r="AA5" s="41"/>
      <c r="AH5" s="236"/>
      <c r="AI5" s="236"/>
    </row>
    <row r="6" spans="2:35" s="23" customFormat="1" ht="15">
      <c r="B6" s="112">
        <v>1</v>
      </c>
      <c r="C6" s="151" t="s">
        <v>59</v>
      </c>
      <c r="D6" s="129">
        <v>68</v>
      </c>
      <c r="E6" s="130">
        <v>12</v>
      </c>
      <c r="F6" s="131">
        <v>57</v>
      </c>
      <c r="G6" s="130">
        <v>39</v>
      </c>
      <c r="H6" s="132">
        <v>421</v>
      </c>
      <c r="I6" s="133"/>
      <c r="J6" s="124"/>
      <c r="K6" s="123">
        <v>0</v>
      </c>
      <c r="L6" s="134"/>
      <c r="M6" s="135"/>
      <c r="N6" s="124"/>
      <c r="O6" s="123">
        <v>0</v>
      </c>
      <c r="P6" s="136"/>
      <c r="Q6" s="128"/>
      <c r="R6" s="52"/>
    </row>
    <row r="7" spans="2:35" s="23" customFormat="1" ht="15">
      <c r="B7" s="112"/>
      <c r="C7" s="150"/>
      <c r="D7" s="118"/>
      <c r="E7" s="119"/>
      <c r="F7" s="120"/>
      <c r="G7" s="119"/>
      <c r="H7" s="121"/>
      <c r="I7" s="122">
        <f>(180/PI())*(60*ATAN((SQRT(1-(S7+(T7*U7))^2))/(S7+(T7*U7))))</f>
        <v>21.491430604738376</v>
      </c>
      <c r="J7" s="123">
        <f>I7*1.852</f>
        <v>39.802129479975477</v>
      </c>
      <c r="K7" s="124"/>
      <c r="L7" s="125">
        <v>2</v>
      </c>
      <c r="M7" s="126">
        <f>SUM((I7/100)*(100+L7))</f>
        <v>21.921259216833143</v>
      </c>
      <c r="N7" s="123">
        <f>M7*1.852</f>
        <v>40.598172069574979</v>
      </c>
      <c r="O7" s="124"/>
      <c r="P7" s="127" t="s">
        <v>57</v>
      </c>
      <c r="Q7" s="128" t="s">
        <v>23</v>
      </c>
      <c r="R7" s="52"/>
      <c r="S7" s="24">
        <f>(SIN(PI()*(D6+E6/60)/180))*(SIN(PI()*(D8+E8/60)/180))</f>
        <v>0.86042499777248749</v>
      </c>
      <c r="T7" s="24">
        <f>(COS(PI()*(D6+E6/60)/180))*(COS(PI()*(D8+E8/60)/180))</f>
        <v>0.13956353828924378</v>
      </c>
      <c r="U7" s="24">
        <f>COS(PI()*(F6-F8+(G6-G8)/60)/180)</f>
        <v>0.99994212476330102</v>
      </c>
    </row>
    <row r="8" spans="2:35" s="23" customFormat="1" ht="15">
      <c r="B8" s="112">
        <v>2</v>
      </c>
      <c r="C8" s="151" t="s">
        <v>51</v>
      </c>
      <c r="D8" s="129">
        <v>67</v>
      </c>
      <c r="E8" s="130">
        <v>55.539000000000001</v>
      </c>
      <c r="F8" s="131">
        <v>58</v>
      </c>
      <c r="G8" s="130">
        <v>15.986000000000001</v>
      </c>
      <c r="H8" s="132">
        <v>376</v>
      </c>
      <c r="I8" s="133"/>
      <c r="J8" s="124"/>
      <c r="K8" s="123">
        <f>J7+K6</f>
        <v>39.802129479975477</v>
      </c>
      <c r="L8" s="134"/>
      <c r="M8" s="135"/>
      <c r="N8" s="124"/>
      <c r="O8" s="123">
        <f>N7+O6</f>
        <v>40.598172069574979</v>
      </c>
      <c r="P8" s="136"/>
      <c r="Q8" s="137" t="s">
        <v>84</v>
      </c>
      <c r="R8" s="52"/>
    </row>
    <row r="9" spans="2:35" s="23" customFormat="1" ht="15">
      <c r="B9" s="112"/>
      <c r="C9" s="150"/>
      <c r="D9" s="118"/>
      <c r="E9" s="119"/>
      <c r="F9" s="120"/>
      <c r="G9" s="119"/>
      <c r="H9" s="121"/>
      <c r="I9" s="122">
        <f>(180/PI())*(60*ATAN((SQRT(1-(S9+(T9*U9))^2))/(S9+(T9*U9))))</f>
        <v>28.447187426976768</v>
      </c>
      <c r="J9" s="123">
        <f>I9*1.852</f>
        <v>52.684191114760978</v>
      </c>
      <c r="K9" s="124"/>
      <c r="L9" s="125">
        <v>2</v>
      </c>
      <c r="M9" s="126">
        <f>SUM((I9/100)*(100+L9))</f>
        <v>29.016131175516303</v>
      </c>
      <c r="N9" s="123">
        <f>M9*1.852</f>
        <v>53.737874937056198</v>
      </c>
      <c r="O9" s="124"/>
      <c r="P9" s="127" t="s">
        <v>57</v>
      </c>
      <c r="Q9" s="128" t="s">
        <v>23</v>
      </c>
      <c r="R9" s="52"/>
      <c r="S9" s="24">
        <f>(SIN(PI()*(D8+E8/60)/180))*(SIN(PI()*(D10+E10/60)/180))</f>
        <v>0.85598832130599445</v>
      </c>
      <c r="T9" s="24">
        <f>(COS(PI()*(D8+E8/60)/180))*(COS(PI()*(D10+E10/60)/180))</f>
        <v>0.14398045362950887</v>
      </c>
      <c r="U9" s="24">
        <f>COS(PI()*(F8-F10+(G8-G10)/60)/180)</f>
        <v>0.99997907944910003</v>
      </c>
    </row>
    <row r="10" spans="2:35" s="23" customFormat="1" ht="15">
      <c r="B10" s="112">
        <v>3</v>
      </c>
      <c r="C10" s="151" t="s">
        <v>25</v>
      </c>
      <c r="D10" s="129">
        <v>67</v>
      </c>
      <c r="E10" s="130">
        <v>28.372</v>
      </c>
      <c r="F10" s="131">
        <v>57</v>
      </c>
      <c r="G10" s="130">
        <v>53.749000000000002</v>
      </c>
      <c r="H10" s="132">
        <v>291</v>
      </c>
      <c r="I10" s="133"/>
      <c r="J10" s="124"/>
      <c r="K10" s="123">
        <f>J9+K8</f>
        <v>92.486320594736455</v>
      </c>
      <c r="L10" s="134"/>
      <c r="M10" s="135"/>
      <c r="N10" s="124"/>
      <c r="O10" s="123">
        <f>N9+O8</f>
        <v>94.336047006631176</v>
      </c>
      <c r="P10" s="136"/>
      <c r="Q10" s="128"/>
      <c r="R10" s="52"/>
    </row>
    <row r="11" spans="2:35" s="23" customFormat="1" ht="15">
      <c r="B11" s="112"/>
      <c r="C11" s="150"/>
      <c r="D11" s="118"/>
      <c r="E11" s="119"/>
      <c r="F11" s="120"/>
      <c r="G11" s="119"/>
      <c r="H11" s="121"/>
      <c r="I11" s="122">
        <f>(180/PI())*(60*ATAN((SQRT(1-(S11+(T11*U11))^2))/(S11+(T11*U11))))</f>
        <v>66.21255001387776</v>
      </c>
      <c r="J11" s="123">
        <f>I11*1.852</f>
        <v>122.62564262570162</v>
      </c>
      <c r="K11" s="124"/>
      <c r="L11" s="125">
        <v>2</v>
      </c>
      <c r="M11" s="126">
        <f>SUM((I11/100)*(100+L11))</f>
        <v>67.536801014155316</v>
      </c>
      <c r="N11" s="123">
        <f>M11*1.852</f>
        <v>125.07815547821565</v>
      </c>
      <c r="O11" s="124"/>
      <c r="P11" s="127" t="s">
        <v>57</v>
      </c>
      <c r="Q11" s="128" t="s">
        <v>23</v>
      </c>
      <c r="R11" s="52"/>
      <c r="S11" s="24">
        <f>(SIN(PI()*(D10+E10/60)/180))*(SIN(PI()*(D12+E12/60)/180))</f>
        <v>0.84630270389431239</v>
      </c>
      <c r="T11" s="24">
        <f>(COS(PI()*(D10+E10/60)/180))*(COS(PI()*(D12+E12/60)/180))</f>
        <v>0.15351483533006552</v>
      </c>
      <c r="U11" s="24">
        <f>COS(PI()*(F10-F12+(G10-G12)/60)/180)</f>
        <v>0.99998035395841345</v>
      </c>
    </row>
    <row r="12" spans="2:35" s="23" customFormat="1" ht="15">
      <c r="B12" s="112">
        <v>4</v>
      </c>
      <c r="C12" s="151" t="s">
        <v>27</v>
      </c>
      <c r="D12" s="129">
        <v>66</v>
      </c>
      <c r="E12" s="130">
        <v>22.7</v>
      </c>
      <c r="F12" s="131">
        <v>57</v>
      </c>
      <c r="G12" s="130">
        <v>32.200000000000003</v>
      </c>
      <c r="H12" s="132">
        <v>544</v>
      </c>
      <c r="I12" s="133"/>
      <c r="J12" s="124"/>
      <c r="K12" s="123">
        <f>J11+K10</f>
        <v>215.11196322043807</v>
      </c>
      <c r="L12" s="134"/>
      <c r="M12" s="135"/>
      <c r="N12" s="124"/>
      <c r="O12" s="123">
        <f>N11+O10</f>
        <v>219.41420248484684</v>
      </c>
      <c r="P12" s="136"/>
      <c r="Q12" s="128"/>
      <c r="R12" s="52"/>
    </row>
    <row r="13" spans="2:35" s="23" customFormat="1" ht="15">
      <c r="B13" s="112"/>
      <c r="C13" s="150"/>
      <c r="D13" s="118"/>
      <c r="E13" s="119"/>
      <c r="F13" s="120"/>
      <c r="G13" s="119"/>
      <c r="H13" s="121"/>
      <c r="I13" s="122">
        <f>(180/PI())*(60*ATAN((SQRT(1-(S13+(T13*U13))^2))/(S13+(T13*U13))))</f>
        <v>109.22521576537638</v>
      </c>
      <c r="J13" s="123">
        <f>I13*1.852</f>
        <v>202.28509959747706</v>
      </c>
      <c r="K13" s="124"/>
      <c r="L13" s="125">
        <v>2</v>
      </c>
      <c r="M13" s="126">
        <f>SUM((I13/100)*(100+L13))</f>
        <v>111.40972008068391</v>
      </c>
      <c r="N13" s="123">
        <f>M13*1.852</f>
        <v>206.33080158942661</v>
      </c>
      <c r="O13" s="124"/>
      <c r="P13" s="127" t="s">
        <v>57</v>
      </c>
      <c r="Q13" s="128" t="s">
        <v>23</v>
      </c>
      <c r="R13" s="52"/>
      <c r="S13" s="24">
        <f>(SIN(PI()*(D12+E12/60)/180))*(SIN(PI()*(D14+E14/60)/180))</f>
        <v>0.82746297817295467</v>
      </c>
      <c r="T13" s="24">
        <f>(COS(PI()*(D12+E12/60)/180))*(COS(PI()*(D14+E14/60)/180))</f>
        <v>0.17204083728110911</v>
      </c>
      <c r="U13" s="24">
        <f>COS(PI()*(F12-F14+(G12-G14)/60)/180)</f>
        <v>0.99995051530828349</v>
      </c>
    </row>
    <row r="14" spans="2:35" s="23" customFormat="1" ht="15">
      <c r="B14" s="112">
        <v>5</v>
      </c>
      <c r="C14" s="151" t="s">
        <v>28</v>
      </c>
      <c r="D14" s="129">
        <v>64</v>
      </c>
      <c r="E14" s="130">
        <v>34.4</v>
      </c>
      <c r="F14" s="131">
        <v>56</v>
      </c>
      <c r="G14" s="130">
        <v>58</v>
      </c>
      <c r="H14" s="132">
        <v>820</v>
      </c>
      <c r="I14" s="133"/>
      <c r="J14" s="124"/>
      <c r="K14" s="123">
        <f>J13+K12</f>
        <v>417.39706281791513</v>
      </c>
      <c r="L14" s="134"/>
      <c r="M14" s="135"/>
      <c r="N14" s="124"/>
      <c r="O14" s="123">
        <f>N13+O12</f>
        <v>425.74500407427342</v>
      </c>
      <c r="P14" s="136"/>
      <c r="Q14" s="128"/>
      <c r="R14" s="52"/>
    </row>
    <row r="15" spans="2:35" s="23" customFormat="1" ht="15">
      <c r="B15" s="112"/>
      <c r="C15" s="150"/>
      <c r="D15" s="118"/>
      <c r="E15" s="119"/>
      <c r="F15" s="120"/>
      <c r="G15" s="119"/>
      <c r="H15" s="121"/>
      <c r="I15" s="122">
        <f>(180/PI())*(60*ATAN((SQRT(1-(S15+(T15*U15))^2))/(S15+(T15*U15))))</f>
        <v>90.877427090721369</v>
      </c>
      <c r="J15" s="123">
        <f>I15*1.852</f>
        <v>168.30499497201598</v>
      </c>
      <c r="K15" s="124"/>
      <c r="L15" s="125">
        <v>2</v>
      </c>
      <c r="M15" s="126">
        <f>SUM((I15/100)*(100+L15))</f>
        <v>92.694975632535801</v>
      </c>
      <c r="N15" s="123">
        <f>M15*1.852</f>
        <v>171.67109487145632</v>
      </c>
      <c r="O15" s="124"/>
      <c r="P15" s="127" t="s">
        <v>57</v>
      </c>
      <c r="Q15" s="128" t="s">
        <v>23</v>
      </c>
      <c r="R15" s="52"/>
      <c r="S15" s="24">
        <f>(SIN(PI()*(D14+E14/60)/180))*(SIN(PI()*(D16+E16/60)/180))</f>
        <v>0.80730708745834889</v>
      </c>
      <c r="T15" s="24">
        <f>(COS(PI()*(D14+E14/60)/180))*(COS(PI()*(D16+E16/60)/180))</f>
        <v>0.19247115248750871</v>
      </c>
      <c r="U15" s="24">
        <f>COS(PI()*(F14-F16+(G14-G16)/60)/180)</f>
        <v>0.99933689409788817</v>
      </c>
    </row>
    <row r="16" spans="2:35" s="23" customFormat="1" ht="15">
      <c r="B16" s="112">
        <v>6</v>
      </c>
      <c r="C16" s="151" t="s">
        <v>29</v>
      </c>
      <c r="D16" s="129">
        <v>63</v>
      </c>
      <c r="E16" s="130">
        <v>22</v>
      </c>
      <c r="F16" s="131">
        <v>54</v>
      </c>
      <c r="G16" s="130">
        <v>52.8</v>
      </c>
      <c r="H16" s="132">
        <v>1170</v>
      </c>
      <c r="I16" s="133"/>
      <c r="J16" s="124"/>
      <c r="K16" s="123">
        <f>J15+K14</f>
        <v>585.70205778993113</v>
      </c>
      <c r="L16" s="134"/>
      <c r="M16" s="135"/>
      <c r="N16" s="124"/>
      <c r="O16" s="123">
        <f>N15+O14</f>
        <v>597.4160989457298</v>
      </c>
      <c r="P16" s="136"/>
      <c r="Q16" s="128"/>
      <c r="R16" s="52"/>
    </row>
    <row r="17" spans="2:21" s="23" customFormat="1" ht="15">
      <c r="B17" s="112"/>
      <c r="C17" s="150"/>
      <c r="D17" s="118"/>
      <c r="E17" s="119"/>
      <c r="F17" s="120"/>
      <c r="G17" s="119"/>
      <c r="H17" s="121"/>
      <c r="I17" s="122">
        <f>(180/PI())*(60*ATAN((SQRT(1-(S17+(T17*U17))^2))/(S17+(T17*U17))))</f>
        <v>13.3179493832594</v>
      </c>
      <c r="J17" s="123">
        <f>I17*1.852</f>
        <v>24.664842257796408</v>
      </c>
      <c r="K17" s="124"/>
      <c r="L17" s="125">
        <v>2</v>
      </c>
      <c r="M17" s="126">
        <f>SUM((I17/100)*(100+L17))</f>
        <v>13.584308370924589</v>
      </c>
      <c r="N17" s="123">
        <f>M17*1.852</f>
        <v>25.15813910295234</v>
      </c>
      <c r="O17" s="124"/>
      <c r="P17" s="127" t="s">
        <v>57</v>
      </c>
      <c r="Q17" s="128" t="s">
        <v>23</v>
      </c>
      <c r="R17" s="52"/>
      <c r="S17" s="24">
        <f>(SIN(PI()*(D16+E16/60)/180))*(SIN(PI()*(D18+E18/60)/180))</f>
        <v>0.79759517450893835</v>
      </c>
      <c r="T17" s="24">
        <f>(COS(PI()*(D16+E16/60)/180))*(COS(PI()*(D18+E18/60)/180))</f>
        <v>0.20239832022388332</v>
      </c>
      <c r="U17" s="24">
        <f>COS(PI()*(F16-F18+(G16-G18)/60)/180)</f>
        <v>0.99999506520185821</v>
      </c>
    </row>
    <row r="18" spans="2:21" s="23" customFormat="1" ht="15">
      <c r="B18" s="112">
        <v>7</v>
      </c>
      <c r="C18" s="151" t="s">
        <v>85</v>
      </c>
      <c r="D18" s="129">
        <v>63</v>
      </c>
      <c r="E18" s="130">
        <v>9.6</v>
      </c>
      <c r="F18" s="131">
        <v>54</v>
      </c>
      <c r="G18" s="130">
        <v>42</v>
      </c>
      <c r="H18" s="132">
        <v>1550</v>
      </c>
      <c r="I18" s="133"/>
      <c r="J18" s="124"/>
      <c r="K18" s="123">
        <f>J17+K16</f>
        <v>610.36690004772754</v>
      </c>
      <c r="L18" s="134"/>
      <c r="M18" s="135"/>
      <c r="N18" s="124"/>
      <c r="O18" s="123">
        <f>N17+O16</f>
        <v>622.5742380486821</v>
      </c>
      <c r="P18" s="136"/>
      <c r="Q18" s="128" t="s">
        <v>86</v>
      </c>
      <c r="R18" s="52"/>
    </row>
    <row r="19" spans="2:21" s="23" customFormat="1" ht="15">
      <c r="B19" s="112"/>
      <c r="C19" s="150"/>
      <c r="D19" s="118"/>
      <c r="E19" s="119"/>
      <c r="F19" s="120"/>
      <c r="G19" s="119"/>
      <c r="H19" s="121"/>
      <c r="I19" s="122">
        <f>(180/PI())*(60*ATAN((SQRT(1-(S19+(T19*U19))^2))/(S19+(T19*U19))))</f>
        <v>20.749532861760329</v>
      </c>
      <c r="J19" s="123">
        <f>I19*1.852</f>
        <v>38.428134859980133</v>
      </c>
      <c r="K19" s="124"/>
      <c r="L19" s="125">
        <v>2</v>
      </c>
      <c r="M19" s="126">
        <f>SUM((I19/100)*(100+L19))</f>
        <v>21.164523518995534</v>
      </c>
      <c r="N19" s="123">
        <f>M19*1.852</f>
        <v>39.196697557179732</v>
      </c>
      <c r="O19" s="124"/>
      <c r="P19" s="127" t="s">
        <v>87</v>
      </c>
      <c r="Q19" s="128" t="s">
        <v>23</v>
      </c>
      <c r="R19" s="52"/>
      <c r="S19" s="24">
        <f>(SIN(PI()*(D18+E18/60)/180))*(SIN(PI()*(D20+E20/60)/180))</f>
        <v>0.7938374309622287</v>
      </c>
      <c r="T19" s="24">
        <f>(COS(PI()*(D18+E18/60)/180))*(COS(PI()*(D20+E20/60)/180))</f>
        <v>0.20614631605013348</v>
      </c>
      <c r="U19" s="24">
        <f>COS(PI()*(F18-F20+(G18-G20)/60)/180)</f>
        <v>0.99999048072073449</v>
      </c>
    </row>
    <row r="20" spans="2:21" s="23" customFormat="1" ht="15">
      <c r="B20" s="112">
        <v>8</v>
      </c>
      <c r="C20" s="151" t="s">
        <v>31</v>
      </c>
      <c r="D20" s="129">
        <v>62</v>
      </c>
      <c r="E20" s="130">
        <v>50</v>
      </c>
      <c r="F20" s="131">
        <v>54</v>
      </c>
      <c r="G20" s="130">
        <v>27</v>
      </c>
      <c r="H20" s="132">
        <v>2234</v>
      </c>
      <c r="I20" s="133"/>
      <c r="J20" s="124"/>
      <c r="K20" s="123">
        <f>J19+K18</f>
        <v>648.79503490770765</v>
      </c>
      <c r="L20" s="134"/>
      <c r="M20" s="135"/>
      <c r="N20" s="124"/>
      <c r="O20" s="123">
        <f>N19+O18</f>
        <v>661.77093560586184</v>
      </c>
      <c r="P20" s="136"/>
      <c r="Q20" s="128"/>
      <c r="R20" s="52"/>
    </row>
    <row r="21" spans="2:21" s="23" customFormat="1" ht="15">
      <c r="B21" s="112"/>
      <c r="C21" s="150"/>
      <c r="D21" s="118"/>
      <c r="E21" s="119"/>
      <c r="F21" s="120"/>
      <c r="G21" s="119"/>
      <c r="H21" s="121"/>
      <c r="I21" s="122">
        <f>(180/PI())*(60*ATAN((SQRT(1-(S21+(T21*U21))^2))/(S21+(T21*U21))))</f>
        <v>14.305803796559003</v>
      </c>
      <c r="J21" s="123">
        <f>I21*1.852</f>
        <v>26.494348631227275</v>
      </c>
      <c r="K21" s="124"/>
      <c r="L21" s="125">
        <v>2</v>
      </c>
      <c r="M21" s="126">
        <f>SUM((I21/100)*(100+L21))</f>
        <v>14.591919872490182</v>
      </c>
      <c r="N21" s="123">
        <f>M21*1.852</f>
        <v>27.024235603851817</v>
      </c>
      <c r="O21" s="124"/>
      <c r="P21" s="127" t="s">
        <v>87</v>
      </c>
      <c r="Q21" s="128" t="s">
        <v>23</v>
      </c>
      <c r="R21" s="52"/>
      <c r="S21" s="24">
        <f>(SIN(PI()*(D20+E20/60)/180))*(SIN(PI()*(D22+E22/60)/180))</f>
        <v>0.79011156595621157</v>
      </c>
      <c r="T21" s="24">
        <f>(COS(PI()*(D20+E20/60)/180))*(COS(PI()*(D22+E22/60)/180))</f>
        <v>0.20988234170157882</v>
      </c>
      <c r="U21" s="24">
        <f>COS(PI()*(F20-F22+(G20-G22)/60)/180)</f>
        <v>0.99998777302015018</v>
      </c>
    </row>
    <row r="22" spans="2:21" s="23" customFormat="1" ht="15">
      <c r="B22" s="112">
        <v>9</v>
      </c>
      <c r="C22" s="151" t="s">
        <v>88</v>
      </c>
      <c r="D22" s="129">
        <v>62</v>
      </c>
      <c r="E22" s="130">
        <v>38</v>
      </c>
      <c r="F22" s="131">
        <v>54</v>
      </c>
      <c r="G22" s="130">
        <v>10</v>
      </c>
      <c r="H22" s="132">
        <v>2461</v>
      </c>
      <c r="I22" s="133"/>
      <c r="J22" s="124"/>
      <c r="K22" s="123">
        <f>J21+K20</f>
        <v>675.28938353893489</v>
      </c>
      <c r="L22" s="134"/>
      <c r="M22" s="135"/>
      <c r="N22" s="124"/>
      <c r="O22" s="123">
        <f>N21+O20</f>
        <v>688.79517120971366</v>
      </c>
      <c r="P22" s="136"/>
      <c r="Q22" s="138"/>
      <c r="R22" s="52"/>
    </row>
    <row r="23" spans="2:21" s="23" customFormat="1" ht="15">
      <c r="B23" s="112"/>
      <c r="C23" s="150"/>
      <c r="D23" s="118"/>
      <c r="E23" s="119"/>
      <c r="F23" s="120"/>
      <c r="G23" s="119"/>
      <c r="H23" s="121"/>
      <c r="I23" s="122">
        <v>0</v>
      </c>
      <c r="J23" s="123">
        <f>I23*1.852</f>
        <v>0</v>
      </c>
      <c r="K23" s="124"/>
      <c r="L23" s="125">
        <v>2</v>
      </c>
      <c r="M23" s="126">
        <f>SUM((I23/100)*(100+L23))</f>
        <v>0</v>
      </c>
      <c r="N23" s="123">
        <f>M23*1.852</f>
        <v>0</v>
      </c>
      <c r="O23" s="124"/>
      <c r="P23" s="127" t="s">
        <v>87</v>
      </c>
      <c r="Q23" s="128" t="s">
        <v>23</v>
      </c>
      <c r="R23" s="52"/>
      <c r="S23" s="24">
        <f>(SIN(PI()*(D22+E22/60)/180))*(SIN(PI()*(D24+E24/60)/180))</f>
        <v>0.77897856865860715</v>
      </c>
      <c r="T23" s="24">
        <f>(COS(PI()*(D22+E22/60)/180))*(COS(PI()*(D24+E24/60)/180))</f>
        <v>0.22075067252085454</v>
      </c>
      <c r="U23" s="24">
        <f>COS(PI()*(F22-F24+(G22-G24)/60)/180)</f>
        <v>0.99952466525519346</v>
      </c>
    </row>
    <row r="24" spans="2:21" s="23" customFormat="1" ht="15">
      <c r="B24" s="112">
        <v>10</v>
      </c>
      <c r="C24" s="151" t="s">
        <v>33</v>
      </c>
      <c r="D24" s="129">
        <v>61</v>
      </c>
      <c r="E24" s="130">
        <v>18</v>
      </c>
      <c r="F24" s="131">
        <v>52</v>
      </c>
      <c r="G24" s="130">
        <v>24</v>
      </c>
      <c r="H24" s="132">
        <v>3050</v>
      </c>
      <c r="I24" s="133"/>
      <c r="J24" s="124"/>
      <c r="K24" s="123">
        <f>J23+K22</f>
        <v>675.28938353893489</v>
      </c>
      <c r="L24" s="134"/>
      <c r="M24" s="135"/>
      <c r="N24" s="124"/>
      <c r="O24" s="123">
        <f>N23+O22</f>
        <v>688.79517120971366</v>
      </c>
      <c r="P24" s="136"/>
      <c r="Q24" s="128"/>
      <c r="R24" s="52"/>
    </row>
    <row r="25" spans="2:21" s="23" customFormat="1" ht="15">
      <c r="B25" s="112"/>
      <c r="C25" s="150"/>
      <c r="D25" s="118"/>
      <c r="E25" s="119"/>
      <c r="F25" s="120"/>
      <c r="G25" s="119"/>
      <c r="H25" s="121"/>
      <c r="I25" s="122">
        <f>(180/PI())*(60*ATAN((SQRT(1-(S25+(T25*U25))^2))/(S25+(T25*U25))))</f>
        <v>4.019089699753235</v>
      </c>
      <c r="J25" s="123">
        <f>I25*1.852</f>
        <v>7.4433541239429912</v>
      </c>
      <c r="K25" s="124"/>
      <c r="L25" s="125">
        <v>2</v>
      </c>
      <c r="M25" s="126">
        <f>SUM((I25/100)*(100+L25))</f>
        <v>4.0994714937483003</v>
      </c>
      <c r="N25" s="123">
        <f>M25*1.852</f>
        <v>7.5922212064218524</v>
      </c>
      <c r="O25" s="124"/>
      <c r="P25" s="127" t="s">
        <v>87</v>
      </c>
      <c r="Q25" s="128" t="s">
        <v>23</v>
      </c>
      <c r="R25" s="52"/>
      <c r="S25" s="24">
        <f>(SIN(PI()*(D24+E24/60)/180))*(SIN(PI()*(D26+E26/60)/180))</f>
        <v>0.76927263759791442</v>
      </c>
      <c r="T25" s="24">
        <f>(COS(PI()*(D24+E24/60)/180))*(COS(PI()*(D26+E26/60)/180))</f>
        <v>0.23072732659261577</v>
      </c>
      <c r="U25" s="24">
        <f>COS(PI()*(F24-F26+(G24-G26)/60)/180)</f>
        <v>0.99999719324688774</v>
      </c>
    </row>
    <row r="26" spans="2:21" s="23" customFormat="1" ht="15">
      <c r="B26" s="112">
        <v>11</v>
      </c>
      <c r="C26" s="153" t="s">
        <v>89</v>
      </c>
      <c r="D26" s="129">
        <v>61</v>
      </c>
      <c r="E26" s="130">
        <v>17.079999999999998</v>
      </c>
      <c r="F26" s="131">
        <v>52</v>
      </c>
      <c r="G26" s="130">
        <v>15.855</v>
      </c>
      <c r="H26" s="132">
        <v>3000</v>
      </c>
      <c r="I26" s="133"/>
      <c r="J26" s="124"/>
      <c r="K26" s="123">
        <f>J25+K24</f>
        <v>682.73273766287787</v>
      </c>
      <c r="L26" s="134"/>
      <c r="M26" s="135"/>
      <c r="N26" s="124"/>
      <c r="O26" s="123">
        <f>N25+O24</f>
        <v>696.38739241613553</v>
      </c>
      <c r="P26" s="136"/>
      <c r="Q26" s="128"/>
      <c r="R26" s="52"/>
    </row>
    <row r="27" spans="2:21" s="23" customFormat="1" ht="15">
      <c r="B27" s="112"/>
      <c r="C27" s="150"/>
      <c r="D27" s="118"/>
      <c r="E27" s="119"/>
      <c r="F27" s="120"/>
      <c r="G27" s="119"/>
      <c r="H27" s="121"/>
      <c r="I27" s="122">
        <f>(180/PI())*(60*ATAN((SQRT(1-(S27+(T27*U27))^2))/(S27+(T27*U27))))</f>
        <v>4.3905786025397422</v>
      </c>
      <c r="J27" s="123">
        <f>I27*1.852</f>
        <v>8.1313515719036022</v>
      </c>
      <c r="K27" s="124"/>
      <c r="L27" s="125">
        <v>2</v>
      </c>
      <c r="M27" s="126">
        <f>SUM((I27/100)*(100+L27))</f>
        <v>4.4783901745905368</v>
      </c>
      <c r="N27" s="123">
        <f>M27*1.852</f>
        <v>8.2939786033416745</v>
      </c>
      <c r="O27" s="124"/>
      <c r="P27" s="127" t="s">
        <v>87</v>
      </c>
      <c r="Q27" s="128" t="s">
        <v>23</v>
      </c>
      <c r="R27" s="52"/>
      <c r="S27" s="24">
        <f>(SIN(PI()*(D26+E26/60)/180))*(SIN(PI()*(D28+E28/60)/180))</f>
        <v>0.76902748387155384</v>
      </c>
      <c r="T27" s="24">
        <f>(COS(PI()*(D26+E26/60)/180))*(COS(PI()*(D28+E28/60)/180))</f>
        <v>0.2309724667804246</v>
      </c>
      <c r="U27" s="24">
        <f>COS(PI()*(F26-F28+(G26-G28)/60)/180)</f>
        <v>0.99999668259015106</v>
      </c>
    </row>
    <row r="28" spans="2:21" s="23" customFormat="1" ht="15">
      <c r="B28" s="112">
        <v>12</v>
      </c>
      <c r="C28" s="153" t="s">
        <v>34</v>
      </c>
      <c r="D28" s="129">
        <v>61</v>
      </c>
      <c r="E28" s="130">
        <v>16</v>
      </c>
      <c r="F28" s="131">
        <v>52</v>
      </c>
      <c r="G28" s="130">
        <v>7</v>
      </c>
      <c r="H28" s="132">
        <v>3000</v>
      </c>
      <c r="I28" s="133"/>
      <c r="J28" s="124"/>
      <c r="K28" s="123">
        <f>J27+K26</f>
        <v>690.86408923478143</v>
      </c>
      <c r="L28" s="134"/>
      <c r="M28" s="135"/>
      <c r="N28" s="124"/>
      <c r="O28" s="123">
        <f>N27+O26</f>
        <v>704.68137101947718</v>
      </c>
      <c r="P28" s="136"/>
      <c r="Q28" s="128"/>
      <c r="R28" s="52"/>
    </row>
    <row r="29" spans="2:21" s="23" customFormat="1" ht="15">
      <c r="B29" s="112"/>
      <c r="C29" s="150"/>
      <c r="D29" s="118"/>
      <c r="E29" s="119"/>
      <c r="F29" s="120"/>
      <c r="G29" s="119"/>
      <c r="H29" s="121"/>
      <c r="I29" s="122">
        <f>(180/PI())*(60*ATAN((SQRT(1-(S29+(T29*U29))^2))/(S29+(T29*U29))))</f>
        <v>98.692236385281689</v>
      </c>
      <c r="J29" s="123">
        <f>I29*1.852</f>
        <v>182.77802178554168</v>
      </c>
      <c r="K29" s="124"/>
      <c r="L29" s="125">
        <v>2</v>
      </c>
      <c r="M29" s="126">
        <f>SUM((I29/100)*(100+L29))</f>
        <v>100.66608111298731</v>
      </c>
      <c r="N29" s="123">
        <f>M29*1.852</f>
        <v>186.43358222125252</v>
      </c>
      <c r="O29" s="124"/>
      <c r="P29" s="127" t="s">
        <v>87</v>
      </c>
      <c r="Q29" s="128" t="s">
        <v>23</v>
      </c>
      <c r="R29" s="52"/>
      <c r="S29" s="24">
        <f>(SIN(PI()*(D28+E28/60)/180))*(SIN(PI()*(D30+E30/60)/180))</f>
        <v>0.76002565152058132</v>
      </c>
      <c r="T29" s="24">
        <f>(COS(PI()*(D28+E28/60)/180))*(COS(PI()*(D30+E30/60)/180))</f>
        <v>0.23976108155848747</v>
      </c>
      <c r="U29" s="24">
        <f>COS(PI()*(F28-F30+(G28-G30)/60)/180)</f>
        <v>0.99917087828972129</v>
      </c>
    </row>
    <row r="30" spans="2:21" s="23" customFormat="1" ht="15">
      <c r="B30" s="112">
        <v>13</v>
      </c>
      <c r="C30" s="152" t="s">
        <v>35</v>
      </c>
      <c r="D30" s="139">
        <v>60</v>
      </c>
      <c r="E30" s="140">
        <v>5</v>
      </c>
      <c r="F30" s="141">
        <v>49</v>
      </c>
      <c r="G30" s="140">
        <v>47</v>
      </c>
      <c r="H30" s="142">
        <v>3000</v>
      </c>
      <c r="I30" s="143"/>
      <c r="J30" s="144"/>
      <c r="K30" s="145">
        <f>J29+K28</f>
        <v>873.64211102032311</v>
      </c>
      <c r="L30" s="146"/>
      <c r="M30" s="147"/>
      <c r="N30" s="144"/>
      <c r="O30" s="145">
        <f>N29+O28</f>
        <v>891.11495324072973</v>
      </c>
      <c r="P30" s="148"/>
      <c r="Q30" s="138"/>
      <c r="R30" s="52"/>
    </row>
    <row r="31" spans="2:21" s="23" customFormat="1" ht="15">
      <c r="B31" s="112"/>
      <c r="C31" s="150"/>
      <c r="D31" s="118"/>
      <c r="E31" s="119"/>
      <c r="F31" s="120"/>
      <c r="G31" s="119"/>
      <c r="H31" s="121"/>
      <c r="I31" s="122">
        <f>(180/PI())*(60*ATAN((SQRT(1-(S31+(T31*U31))^2))/(S31+(T31*U31))))</f>
        <v>58.822133916715593</v>
      </c>
      <c r="J31" s="123">
        <f>I31*1.852</f>
        <v>108.93859201375729</v>
      </c>
      <c r="K31" s="124"/>
      <c r="L31" s="125">
        <v>2</v>
      </c>
      <c r="M31" s="126">
        <f>SUM((I31/100)*(100+L31))</f>
        <v>59.998576595049904</v>
      </c>
      <c r="N31" s="123">
        <f>M31*1.852</f>
        <v>111.11736385403243</v>
      </c>
      <c r="O31" s="124"/>
      <c r="P31" s="127" t="s">
        <v>87</v>
      </c>
      <c r="Q31" s="128" t="s">
        <v>23</v>
      </c>
      <c r="R31" s="52"/>
      <c r="S31" s="24">
        <f>(SIN(PI()*(D30+E30/60)/180))*(SIN(PI()*(D32+E32/60)/180))</f>
        <v>0.74771274958169953</v>
      </c>
      <c r="T31" s="24">
        <f>(COS(PI()*(D30+E30/60)/180))*(COS(PI()*(D32+E32/60)/180))</f>
        <v>0.2522540811492921</v>
      </c>
      <c r="U31" s="24">
        <f>COS(PI()*(F30-F32+(G30-G32)/60)/180)</f>
        <v>0.9995511882695528</v>
      </c>
    </row>
    <row r="32" spans="2:21" s="23" customFormat="1" ht="15">
      <c r="B32" s="112">
        <v>14</v>
      </c>
      <c r="C32" s="152" t="s">
        <v>50</v>
      </c>
      <c r="D32" s="139">
        <v>59</v>
      </c>
      <c r="E32" s="140">
        <v>37</v>
      </c>
      <c r="F32" s="141">
        <v>48</v>
      </c>
      <c r="G32" s="140">
        <v>4</v>
      </c>
      <c r="H32" s="142">
        <v>3000</v>
      </c>
      <c r="I32" s="143"/>
      <c r="J32" s="144"/>
      <c r="K32" s="123">
        <f>J31+K30</f>
        <v>982.58070303408044</v>
      </c>
      <c r="L32" s="134"/>
      <c r="M32" s="135"/>
      <c r="N32" s="124"/>
      <c r="O32" s="123">
        <f>N31+O30</f>
        <v>1002.2323170947622</v>
      </c>
      <c r="P32" s="148"/>
      <c r="Q32" s="138"/>
      <c r="R32" s="52"/>
    </row>
    <row r="33" spans="2:27" s="23" customFormat="1" ht="15">
      <c r="B33" s="112"/>
      <c r="C33" s="150"/>
      <c r="D33" s="118"/>
      <c r="E33" s="119"/>
      <c r="F33" s="120"/>
      <c r="G33" s="119"/>
      <c r="H33" s="121"/>
      <c r="I33" s="122">
        <v>0</v>
      </c>
      <c r="J33" s="123">
        <f>I33*1.852</f>
        <v>0</v>
      </c>
      <c r="K33" s="124"/>
      <c r="L33" s="125">
        <v>0</v>
      </c>
      <c r="M33" s="126">
        <f>SUM((I33/100)*(100+L33))</f>
        <v>0</v>
      </c>
      <c r="N33" s="123">
        <f>M33*1.852</f>
        <v>0</v>
      </c>
      <c r="O33" s="124"/>
      <c r="P33" s="127" t="s">
        <v>23</v>
      </c>
      <c r="Q33" s="128" t="s">
        <v>23</v>
      </c>
      <c r="R33" s="52"/>
      <c r="S33" s="24" t="e">
        <f>(SIN(PI()*(D32+E32/60)/180))*(SIN(PI()*(#REF!+#REF!/60)/180))</f>
        <v>#REF!</v>
      </c>
      <c r="T33" s="24" t="e">
        <f>(COS(PI()*(D32+E32/60)/180))*(COS(PI()*(#REF!+#REF!/60)/180))</f>
        <v>#REF!</v>
      </c>
      <c r="U33" s="24" t="e">
        <f>COS(PI()*(F32-#REF!+(G32-#REF!)/60)/180)</f>
        <v>#REF!</v>
      </c>
    </row>
    <row r="34" spans="2:27" s="23" customFormat="1" ht="15">
      <c r="B34" s="112">
        <v>33</v>
      </c>
      <c r="C34" s="151"/>
      <c r="D34" s="129"/>
      <c r="E34" s="130"/>
      <c r="F34" s="131"/>
      <c r="G34" s="130"/>
      <c r="H34" s="132"/>
      <c r="I34" s="143"/>
      <c r="J34" s="124"/>
      <c r="K34" s="123">
        <f>J33+K32</f>
        <v>982.58070303408044</v>
      </c>
      <c r="L34" s="134"/>
      <c r="M34" s="135"/>
      <c r="N34" s="124"/>
      <c r="O34" s="123">
        <f>N33+O32</f>
        <v>1002.2323170947622</v>
      </c>
      <c r="P34" s="136"/>
      <c r="Q34" s="128"/>
      <c r="R34" s="52"/>
    </row>
    <row r="35" spans="2:27" s="23" customFormat="1" ht="15">
      <c r="B35" s="112"/>
      <c r="C35" s="75"/>
      <c r="D35" s="75"/>
      <c r="E35" s="76"/>
      <c r="F35" s="75"/>
      <c r="G35" s="76"/>
      <c r="H35" s="77"/>
      <c r="I35" s="19">
        <v>0</v>
      </c>
      <c r="J35" s="19">
        <f>I35*1.852</f>
        <v>0</v>
      </c>
      <c r="K35" s="18"/>
      <c r="L35" s="78" t="s">
        <v>23</v>
      </c>
      <c r="M35" s="19">
        <v>0</v>
      </c>
      <c r="N35" s="19">
        <f>M35*1.852</f>
        <v>0</v>
      </c>
      <c r="O35" s="18"/>
      <c r="P35" s="79"/>
      <c r="Q35" s="96" t="s">
        <v>23</v>
      </c>
      <c r="R35" s="52"/>
      <c r="S35" s="24" t="e">
        <f>(SIN(PI()*(#REF!+#REF!/60)/180))*(SIN(PI()*(D36+E36/60)/180))</f>
        <v>#REF!</v>
      </c>
      <c r="T35" s="24" t="e">
        <f>(COS(PI()*(#REF!+#REF!/60)/180))*(COS(PI()*(D36+E36/60)/180))</f>
        <v>#REF!</v>
      </c>
      <c r="U35" s="24" t="e">
        <f>COS(PI()*(#REF!-F36+(#REF!-G36)/60)/180)</f>
        <v>#REF!</v>
      </c>
    </row>
    <row r="36" spans="2:27" s="23" customFormat="1" ht="15.75" thickBot="1">
      <c r="B36" s="113"/>
      <c r="C36" s="22"/>
      <c r="D36" s="62"/>
      <c r="E36" s="63"/>
      <c r="F36" s="64"/>
      <c r="G36" s="63"/>
      <c r="H36" s="65"/>
      <c r="I36" s="66"/>
      <c r="J36" s="67"/>
      <c r="K36" s="68" t="s">
        <v>23</v>
      </c>
      <c r="L36" s="69"/>
      <c r="M36" s="70"/>
      <c r="N36" s="67"/>
      <c r="O36" s="68"/>
      <c r="P36" s="71"/>
      <c r="Q36" s="98"/>
      <c r="R36" s="52"/>
    </row>
    <row r="37" spans="2:27" s="23" customFormat="1" ht="16.350000000000001" customHeight="1" thickTop="1" thickBot="1">
      <c r="B37" s="114"/>
      <c r="C37" s="99" t="s">
        <v>60</v>
      </c>
      <c r="D37" s="100"/>
      <c r="E37" s="100"/>
      <c r="F37" s="100"/>
      <c r="G37" s="100"/>
      <c r="H37" s="101"/>
      <c r="I37" s="102">
        <f>SUM(I5:I36)</f>
        <v>530.55113554755974</v>
      </c>
      <c r="J37" s="102"/>
      <c r="K37" s="103">
        <f>K34</f>
        <v>982.58070303408044</v>
      </c>
      <c r="L37" s="104" t="s">
        <v>23</v>
      </c>
      <c r="M37" s="105"/>
      <c r="N37" s="105"/>
      <c r="O37" s="103">
        <f>O34</f>
        <v>1002.2323170947622</v>
      </c>
      <c r="P37" s="106"/>
      <c r="Q37" s="107"/>
      <c r="R37" s="52"/>
    </row>
    <row r="38" spans="2:27" s="17" customFormat="1" ht="15.75" thickTop="1">
      <c r="B38" s="115"/>
      <c r="C38" s="26"/>
      <c r="D38" s="27"/>
      <c r="E38" s="28"/>
      <c r="F38" s="29"/>
      <c r="G38" s="30"/>
      <c r="H38" s="31"/>
      <c r="I38" s="32"/>
      <c r="J38" s="32"/>
      <c r="K38" s="32"/>
      <c r="L38" s="33"/>
      <c r="M38" s="34"/>
      <c r="N38" s="32"/>
      <c r="O38" s="32"/>
      <c r="P38" s="32"/>
      <c r="Q38" s="35"/>
      <c r="T38" s="34"/>
      <c r="V38" s="32"/>
      <c r="W38" s="36"/>
      <c r="AA38" s="36"/>
    </row>
    <row r="39" spans="2:27" s="17" customFormat="1" ht="15">
      <c r="B39" s="115"/>
      <c r="C39" s="26"/>
      <c r="D39" s="27"/>
      <c r="E39" s="28"/>
      <c r="F39" s="29"/>
      <c r="G39" s="30"/>
      <c r="H39" s="31"/>
      <c r="I39" s="32"/>
      <c r="J39" s="32"/>
      <c r="K39" s="32"/>
      <c r="L39" s="33"/>
      <c r="M39" s="34"/>
      <c r="N39" s="32"/>
      <c r="O39" s="32"/>
      <c r="P39" s="32"/>
      <c r="Q39" s="35"/>
      <c r="T39" s="34"/>
      <c r="V39" s="32"/>
      <c r="W39" s="36"/>
      <c r="AA39" s="36"/>
    </row>
    <row r="40" spans="2:27">
      <c r="B40" s="116"/>
      <c r="I40" s="4" t="s">
        <v>23</v>
      </c>
    </row>
    <row r="41" spans="2:27">
      <c r="B41" s="116"/>
    </row>
    <row r="42" spans="2:27">
      <c r="B42" s="116"/>
    </row>
    <row r="43" spans="2:27">
      <c r="B43" s="116"/>
    </row>
    <row r="44" spans="2:27">
      <c r="B44" s="116"/>
    </row>
    <row r="45" spans="2:27">
      <c r="B45" s="116"/>
    </row>
    <row r="46" spans="2:27">
      <c r="B46" s="116"/>
    </row>
    <row r="47" spans="2:27">
      <c r="B47" s="116"/>
    </row>
    <row r="48" spans="2:27">
      <c r="B48" s="116"/>
    </row>
  </sheetData>
  <sheetProtection algorithmName="SHA-512" hashValue="flf9i3PJJixqtbTjxkdkjoZ3TLhsCwPrA7wX+PqBC557EQgCxWJ2hgTvoFlRt8RgMJ9HPEbKO+DJTYIpwTWOng==" saltValue="32MzqiiZ4aW5XNWjqRNumQ==" spinCount="100000" sheet="1" objects="1" scenarios="1"/>
  <dataConsolidate link="1"/>
  <mergeCells count="10">
    <mergeCell ref="D4:E4"/>
    <mergeCell ref="F4:G4"/>
    <mergeCell ref="B1:C1"/>
    <mergeCell ref="D1:P1"/>
    <mergeCell ref="B2:C2"/>
    <mergeCell ref="D2:P2"/>
    <mergeCell ref="B3:C3"/>
    <mergeCell ref="D3:G3"/>
    <mergeCell ref="I3:K3"/>
    <mergeCell ref="M3:O3"/>
  </mergeCells>
  <printOptions horizontalCentered="1"/>
  <pageMargins left="0.11811023622047245" right="0.11811023622047245" top="0.98425196850393704" bottom="0.98425196850393704" header="0.39370078740157483" footer="0.39370078740157483"/>
  <pageSetup paperSize="9" scale="95" orientation="landscape" useFirstPageNumber="1" horizontalDpi="300" verticalDpi="300" r:id="rId1"/>
  <headerFooter alignWithMargins="0">
    <oddHeader xml:space="preserve">&amp;L
</oddHeader>
    <oddFooter xml:space="preserve">&amp;L
</oddFooter>
  </headerFooter>
  <colBreaks count="1" manualBreakCount="1">
    <brk id="1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B747E83A47E243A8BD8176E5BBC895" ma:contentTypeVersion="3" ma:contentTypeDescription="Opret et nyt dokument." ma:contentTypeScope="" ma:versionID="75cf25cfc426d6f6e53378d417f0e8d1">
  <xsd:schema xmlns:xsd="http://www.w3.org/2001/XMLSchema" xmlns:xs="http://www.w3.org/2001/XMLSchema" xmlns:p="http://schemas.microsoft.com/office/2006/metadata/properties" xmlns:ns2="518c803b-2def-4b62-947a-0b39aa5bae4a" targetNamespace="http://schemas.microsoft.com/office/2006/metadata/properties" ma:root="true" ma:fieldsID="c88e5758d882226a2c8540598c687043" ns2:_="">
    <xsd:import namespace="518c803b-2def-4b62-947a-0b39aa5bae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8c803b-2def-4b62-947a-0b39aa5bae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55F438-7907-4414-A6FC-F70F9D2924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735FFD-9986-4D4D-A55C-273BDAF61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8c803b-2def-4b62-947a-0b39aa5bae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7A9979-9343-42E2-9967-F56F80149F02}">
  <ds:schemaRefs>
    <ds:schemaRef ds:uri="518c803b-2def-4b62-947a-0b39aa5bae4a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17</vt:i4>
      </vt:variant>
      <vt:variant>
        <vt:lpstr>Navngivne områder</vt:lpstr>
      </vt:variant>
      <vt:variant>
        <vt:i4>15</vt:i4>
      </vt:variant>
    </vt:vector>
  </HeadingPairs>
  <TitlesOfParts>
    <vt:vector size="32" baseType="lpstr">
      <vt:lpstr>Front Page</vt:lpstr>
      <vt:lpstr>TC Seg. 1.A</vt:lpstr>
      <vt:lpstr>TC Seg. 1.A.1</vt:lpstr>
      <vt:lpstr>TC Seg. 1.A.1.1</vt:lpstr>
      <vt:lpstr>TC Seg. 1.A.2</vt:lpstr>
      <vt:lpstr>TC Seg. 1.A.3 Michael alt.</vt:lpstr>
      <vt:lpstr>TC Seg. 1.A.4 - Link to GCN</vt:lpstr>
      <vt:lpstr>TC Seg. 1.A.4.1 - Alt. link</vt:lpstr>
      <vt:lpstr>TC Seg. 1.B</vt:lpstr>
      <vt:lpstr>TC Seg. 1.C</vt:lpstr>
      <vt:lpstr>TC Seg. 1.C.1</vt:lpstr>
      <vt:lpstr>TC seg. 2</vt:lpstr>
      <vt:lpstr>TC Seg. 3</vt:lpstr>
      <vt:lpstr>TC Seg. 4A &amp; 5A</vt:lpstr>
      <vt:lpstr>TC Seg. 4A &amp; 5A Alt.</vt:lpstr>
      <vt:lpstr>TC Seg. 6</vt:lpstr>
      <vt:lpstr>TC Seg. 6.1</vt:lpstr>
      <vt:lpstr>'TC Seg. 1.A'!Udskriftsområde</vt:lpstr>
      <vt:lpstr>'TC Seg. 1.A.1'!Udskriftsområde</vt:lpstr>
      <vt:lpstr>'TC Seg. 1.A.1.1'!Udskriftsområde</vt:lpstr>
      <vt:lpstr>'TC Seg. 1.A.3 Michael alt.'!Udskriftsområde</vt:lpstr>
      <vt:lpstr>'TC Seg. 1.A.4 - Link to GCN'!Udskriftsområde</vt:lpstr>
      <vt:lpstr>'TC Seg. 1.A.4.1 - Alt. link'!Udskriftsområde</vt:lpstr>
      <vt:lpstr>'TC Seg. 1.B'!Udskriftsområde</vt:lpstr>
      <vt:lpstr>'TC Seg. 1.C'!Udskriftsområde</vt:lpstr>
      <vt:lpstr>'TC Seg. 1.C.1'!Udskriftsområde</vt:lpstr>
      <vt:lpstr>'TC seg. 2'!Udskriftsområde</vt:lpstr>
      <vt:lpstr>'TC Seg. 3'!Udskriftsområde</vt:lpstr>
      <vt:lpstr>'TC Seg. 4A &amp; 5A'!Udskriftsområde</vt:lpstr>
      <vt:lpstr>'TC Seg. 4A &amp; 5A Alt.'!Udskriftsområde</vt:lpstr>
      <vt:lpstr>'TC Seg. 6'!Udskriftsområde</vt:lpstr>
      <vt:lpstr>'TC Seg. 6.1'!Udskriftsområde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Survey</dc:creator>
  <cp:keywords/>
  <dc:description/>
  <cp:lastModifiedBy>Mads Helmer Petersen (MHP)</cp:lastModifiedBy>
  <cp:revision/>
  <dcterms:created xsi:type="dcterms:W3CDTF">2017-09-21T11:52:07Z</dcterms:created>
  <dcterms:modified xsi:type="dcterms:W3CDTF">2023-02-17T12:51:29Z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0x01010080B747E83A47E243A8BD8176E5BBC895</vt:lpwstr>
  </property>
</Properties>
</file>